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a\OneDrive\HRIS PT. BIA\Data yg sudah dikirimkan ke pihak Apro\30 Agustus 2022\"/>
    </mc:Choice>
  </mc:AlternateContent>
  <xr:revisionPtr revIDLastSave="0" documentId="13_ncr:1_{74D8105D-A560-404D-944A-314BC90D77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kap Harian" sheetId="3" r:id="rId1"/>
    <sheet name="Master Kegiatan" sheetId="4" r:id="rId2"/>
    <sheet name="Master Karyawan" sheetId="5" r:id="rId3"/>
    <sheet name="Print" sheetId="6" r:id="rId4"/>
  </sheets>
  <definedNames>
    <definedName name="_xlnm._FilterDatabase" localSheetId="2" hidden="1">'Master Karyawan'!$A$1:$C$1</definedName>
    <definedName name="_xlnm._FilterDatabase" localSheetId="0" hidden="1">'Rekap Harian'!$A$3:$AX$51</definedName>
    <definedName name="_xlnm.Print_Area" localSheetId="2">'Master Karyawan'!$A$1:$C$32</definedName>
    <definedName name="_xlnm.Print_Area" localSheetId="1">'Master Kegiatan'!$A$1:$H$99</definedName>
    <definedName name="_xlnm.Print_Area" localSheetId="3">Print!$A$1:$R$143</definedName>
    <definedName name="_xlnm.Print_Area" localSheetId="0">'Rekap Harian'!$B$3:$S$51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43" i="3" l="1"/>
  <c r="AK43" i="3"/>
  <c r="AJ43" i="3"/>
  <c r="AI43" i="3"/>
  <c r="AH43" i="3"/>
  <c r="AG43" i="3"/>
  <c r="AD43" i="3"/>
  <c r="AC43" i="3"/>
  <c r="W43" i="3"/>
  <c r="V43" i="3"/>
  <c r="AM43" i="3" s="1"/>
  <c r="I43" i="3"/>
  <c r="AA43" i="3" s="1"/>
  <c r="H43" i="3"/>
  <c r="Z43" i="3" s="1"/>
  <c r="G43" i="3"/>
  <c r="Y43" i="3" s="1"/>
  <c r="F43" i="3"/>
  <c r="X43" i="3" s="1"/>
  <c r="AA42" i="3"/>
  <c r="Z42" i="3"/>
  <c r="Y42" i="3"/>
  <c r="K42" i="3"/>
  <c r="O42" i="3" s="1"/>
  <c r="D42" i="3"/>
  <c r="V42" i="3" s="1"/>
  <c r="AC42" i="3" s="1"/>
  <c r="AA41" i="3"/>
  <c r="Z41" i="3"/>
  <c r="Y41" i="3"/>
  <c r="K41" i="3"/>
  <c r="O41" i="3" s="1"/>
  <c r="D41" i="3"/>
  <c r="V41" i="3" s="1"/>
  <c r="AC41" i="3" s="1"/>
  <c r="AA40" i="3"/>
  <c r="Z40" i="3"/>
  <c r="Y40" i="3"/>
  <c r="K40" i="3"/>
  <c r="O40" i="3" s="1"/>
  <c r="D40" i="3"/>
  <c r="V40" i="3" s="1"/>
  <c r="AC40" i="3" s="1"/>
  <c r="AA39" i="3"/>
  <c r="Z39" i="3"/>
  <c r="Y39" i="3"/>
  <c r="K39" i="3"/>
  <c r="O39" i="3" s="1"/>
  <c r="D39" i="3"/>
  <c r="V39" i="3" s="1"/>
  <c r="AC39" i="3" s="1"/>
  <c r="K38" i="3"/>
  <c r="O38" i="3" s="1"/>
  <c r="D38" i="3"/>
  <c r="V38" i="3" s="1"/>
  <c r="AC38" i="3" s="1"/>
  <c r="K37" i="3"/>
  <c r="O37" i="3" s="1"/>
  <c r="D37" i="3"/>
  <c r="V37" i="3" s="1"/>
  <c r="AC37" i="3" s="1"/>
  <c r="K36" i="3"/>
  <c r="O36" i="3" s="1"/>
  <c r="D36" i="3"/>
  <c r="V36" i="3" s="1"/>
  <c r="AC36" i="3" s="1"/>
  <c r="K35" i="3"/>
  <c r="O35" i="3" s="1"/>
  <c r="D35" i="3"/>
  <c r="V35" i="3" s="1"/>
  <c r="AC35" i="3" s="1"/>
  <c r="K34" i="3"/>
  <c r="O34" i="3" s="1"/>
  <c r="D34" i="3"/>
  <c r="V34" i="3" s="1"/>
  <c r="AC34" i="3" s="1"/>
  <c r="K33" i="3"/>
  <c r="O33" i="3" s="1"/>
  <c r="D33" i="3"/>
  <c r="V33" i="3" s="1"/>
  <c r="AC33" i="3" s="1"/>
  <c r="K32" i="3"/>
  <c r="O32" i="3" s="1"/>
  <c r="D32" i="3"/>
  <c r="V32" i="3" s="1"/>
  <c r="AC32" i="3" s="1"/>
  <c r="AA31" i="3"/>
  <c r="Z31" i="3"/>
  <c r="Y31" i="3"/>
  <c r="K31" i="3"/>
  <c r="O31" i="3" s="1"/>
  <c r="D31" i="3"/>
  <c r="V31" i="3" s="1"/>
  <c r="AC31" i="3" s="1"/>
  <c r="AA30" i="3"/>
  <c r="Z30" i="3"/>
  <c r="Y30" i="3"/>
  <c r="K30" i="3"/>
  <c r="O30" i="3" s="1"/>
  <c r="D30" i="3"/>
  <c r="V30" i="3" s="1"/>
  <c r="AC30" i="3" s="1"/>
  <c r="AA29" i="3"/>
  <c r="Z29" i="3"/>
  <c r="Y29" i="3"/>
  <c r="K29" i="3"/>
  <c r="O29" i="3" s="1"/>
  <c r="D29" i="3"/>
  <c r="V29" i="3" s="1"/>
  <c r="AC29" i="3" s="1"/>
  <c r="AA28" i="3"/>
  <c r="Z28" i="3"/>
  <c r="Y28" i="3"/>
  <c r="K28" i="3"/>
  <c r="O28" i="3" s="1"/>
  <c r="D28" i="3"/>
  <c r="V28" i="3" s="1"/>
  <c r="AC28" i="3" s="1"/>
  <c r="AA27" i="3"/>
  <c r="Z27" i="3"/>
  <c r="Y27" i="3"/>
  <c r="K27" i="3"/>
  <c r="O27" i="3" s="1"/>
  <c r="D27" i="3"/>
  <c r="V27" i="3" s="1"/>
  <c r="AC27" i="3" s="1"/>
  <c r="AA26" i="3"/>
  <c r="Z26" i="3"/>
  <c r="Y26" i="3"/>
  <c r="K26" i="3"/>
  <c r="O26" i="3" s="1"/>
  <c r="D26" i="3"/>
  <c r="V26" i="3" s="1"/>
  <c r="AC26" i="3" s="1"/>
  <c r="AA25" i="3"/>
  <c r="Z25" i="3"/>
  <c r="Y25" i="3"/>
  <c r="K25" i="3"/>
  <c r="O25" i="3" s="1"/>
  <c r="D25" i="3"/>
  <c r="V25" i="3" s="1"/>
  <c r="AC25" i="3" s="1"/>
  <c r="AA24" i="3"/>
  <c r="Z24" i="3"/>
  <c r="Y24" i="3"/>
  <c r="K24" i="3"/>
  <c r="O24" i="3" s="1"/>
  <c r="D24" i="3"/>
  <c r="V24" i="3" s="1"/>
  <c r="AC24" i="3" s="1"/>
  <c r="AA23" i="3"/>
  <c r="Z23" i="3"/>
  <c r="Y23" i="3"/>
  <c r="K23" i="3"/>
  <c r="D23" i="3"/>
  <c r="X22" i="3"/>
  <c r="K22" i="3"/>
  <c r="D22" i="3"/>
  <c r="V22" i="3" s="1"/>
  <c r="AA21" i="3"/>
  <c r="Z21" i="3"/>
  <c r="Y21" i="3"/>
  <c r="X21" i="3"/>
  <c r="K21" i="3"/>
  <c r="AB21" i="3" s="1"/>
  <c r="D21" i="3"/>
  <c r="V21" i="3" s="1"/>
  <c r="K20" i="3"/>
  <c r="D20" i="3"/>
  <c r="V20" i="3" s="1"/>
  <c r="AC20" i="3" s="1"/>
  <c r="AA19" i="3"/>
  <c r="Z19" i="3"/>
  <c r="Y19" i="3"/>
  <c r="K19" i="3"/>
  <c r="D19" i="3"/>
  <c r="V19" i="3" s="1"/>
  <c r="AC19" i="3" s="1"/>
  <c r="W18" i="3"/>
  <c r="W19" i="3" s="1"/>
  <c r="K18" i="3"/>
  <c r="D18" i="3"/>
  <c r="V18" i="3" s="1"/>
  <c r="AC18" i="3" s="1"/>
  <c r="W17" i="3"/>
  <c r="AD17" i="3" s="1"/>
  <c r="K17" i="3"/>
  <c r="D17" i="3"/>
  <c r="V17" i="3" s="1"/>
  <c r="AC17" i="3" s="1"/>
  <c r="W16" i="3"/>
  <c r="AD16" i="3" s="1"/>
  <c r="K16" i="3"/>
  <c r="D16" i="3"/>
  <c r="V16" i="3" s="1"/>
  <c r="W15" i="3"/>
  <c r="AD15" i="3" s="1"/>
  <c r="K15" i="3"/>
  <c r="D15" i="3"/>
  <c r="V15" i="3" s="1"/>
  <c r="AC15" i="3" s="1"/>
  <c r="W14" i="3"/>
  <c r="AD14" i="3" s="1"/>
  <c r="K14" i="3"/>
  <c r="D14" i="3"/>
  <c r="X13" i="3"/>
  <c r="W13" i="3"/>
  <c r="AD13" i="3" s="1"/>
  <c r="K13" i="3"/>
  <c r="D13" i="3"/>
  <c r="V13" i="3" s="1"/>
  <c r="AC13" i="3" s="1"/>
  <c r="W12" i="3"/>
  <c r="AD12" i="3" s="1"/>
  <c r="K12" i="3"/>
  <c r="D12" i="3"/>
  <c r="V12" i="3" s="1"/>
  <c r="E6" i="3"/>
  <c r="I6" i="3" s="1"/>
  <c r="F4" i="3"/>
  <c r="V23" i="3" l="1"/>
  <c r="AC23" i="3" s="1"/>
  <c r="AB40" i="3"/>
  <c r="F7" i="3"/>
  <c r="M14" i="3" s="1"/>
  <c r="O14" i="3" s="1"/>
  <c r="AB25" i="3"/>
  <c r="AB29" i="3"/>
  <c r="AB24" i="3"/>
  <c r="AB26" i="3"/>
  <c r="AB28" i="3"/>
  <c r="AB30" i="3"/>
  <c r="AC12" i="3"/>
  <c r="AC21" i="3"/>
  <c r="AC22" i="3"/>
  <c r="V14" i="3"/>
  <c r="AC14" i="3" s="1"/>
  <c r="AC16" i="3"/>
  <c r="W20" i="3"/>
  <c r="W21" i="3" s="1"/>
  <c r="AD19" i="3"/>
  <c r="AD18" i="3"/>
  <c r="L41" i="3"/>
  <c r="L36" i="3"/>
  <c r="L32" i="3"/>
  <c r="L28" i="3"/>
  <c r="L37" i="3"/>
  <c r="L33" i="3"/>
  <c r="L29" i="3"/>
  <c r="L25" i="3"/>
  <c r="L21" i="3"/>
  <c r="L17" i="3"/>
  <c r="L38" i="3"/>
  <c r="L34" i="3"/>
  <c r="L30" i="3"/>
  <c r="L26" i="3"/>
  <c r="L42" i="3"/>
  <c r="L40" i="3"/>
  <c r="L39" i="3"/>
  <c r="L35" i="3"/>
  <c r="L31" i="3"/>
  <c r="L27" i="3"/>
  <c r="L23" i="3"/>
  <c r="L18" i="3"/>
  <c r="L14" i="3"/>
  <c r="L16" i="3"/>
  <c r="L12" i="3"/>
  <c r="L13" i="3"/>
  <c r="L22" i="3"/>
  <c r="L20" i="3"/>
  <c r="L19" i="3"/>
  <c r="L15" i="3"/>
  <c r="L24" i="3"/>
  <c r="O21" i="3"/>
  <c r="O22" i="3"/>
  <c r="AB23" i="3"/>
  <c r="O13" i="3"/>
  <c r="AB19" i="3"/>
  <c r="K43" i="3"/>
  <c r="AB41" i="3"/>
  <c r="AB27" i="3"/>
  <c r="AB31" i="3"/>
  <c r="AB39" i="3"/>
  <c r="AB42" i="3"/>
  <c r="M13" i="3" l="1"/>
  <c r="N13" i="3" s="1"/>
  <c r="M16" i="3"/>
  <c r="O16" i="3" s="1"/>
  <c r="M20" i="3"/>
  <c r="O20" i="3" s="1"/>
  <c r="M18" i="3"/>
  <c r="O18" i="3" s="1"/>
  <c r="M12" i="3"/>
  <c r="X12" i="3" s="1"/>
  <c r="M21" i="3"/>
  <c r="M17" i="3"/>
  <c r="O17" i="3" s="1"/>
  <c r="M19" i="3"/>
  <c r="X19" i="3" s="1"/>
  <c r="M15" i="3"/>
  <c r="N15" i="3" s="1"/>
  <c r="AD20" i="3"/>
  <c r="W22" i="3"/>
  <c r="AD21" i="3"/>
  <c r="X16" i="3"/>
  <c r="N16" i="3"/>
  <c r="AB43" i="3"/>
  <c r="N43" i="3"/>
  <c r="AE43" i="3" s="1"/>
  <c r="O43" i="3"/>
  <c r="AF43" i="3" s="1"/>
  <c r="N14" i="3"/>
  <c r="X14" i="3"/>
  <c r="N20" i="3"/>
  <c r="X20" i="3"/>
  <c r="N12" i="3" l="1"/>
  <c r="O12" i="3"/>
  <c r="N18" i="3"/>
  <c r="X18" i="3"/>
  <c r="X15" i="3"/>
  <c r="O15" i="3"/>
  <c r="N17" i="3"/>
  <c r="X17" i="3"/>
  <c r="M22" i="3"/>
  <c r="N21" i="3"/>
  <c r="O19" i="3"/>
  <c r="N19" i="3"/>
  <c r="W23" i="3"/>
  <c r="AD22" i="3"/>
  <c r="M23" i="3" l="1"/>
  <c r="N22" i="3"/>
  <c r="W24" i="3"/>
  <c r="AD23" i="3"/>
  <c r="O23" i="3" l="1"/>
  <c r="M24" i="3"/>
  <c r="N23" i="3"/>
  <c r="X23" i="3"/>
  <c r="W25" i="3"/>
  <c r="AD24" i="3"/>
  <c r="M25" i="3" l="1"/>
  <c r="N24" i="3"/>
  <c r="X24" i="3"/>
  <c r="W26" i="3"/>
  <c r="AD25" i="3"/>
  <c r="N25" i="3" l="1"/>
  <c r="X25" i="3"/>
  <c r="M26" i="3"/>
  <c r="W27" i="3"/>
  <c r="AD26" i="3"/>
  <c r="M27" i="3" l="1"/>
  <c r="X26" i="3"/>
  <c r="N26" i="3"/>
  <c r="W28" i="3"/>
  <c r="AD27" i="3"/>
  <c r="M28" i="3" l="1"/>
  <c r="X27" i="3"/>
  <c r="N27" i="3"/>
  <c r="W29" i="3"/>
  <c r="AD28" i="3"/>
  <c r="M29" i="3" l="1"/>
  <c r="X28" i="3"/>
  <c r="N28" i="3"/>
  <c r="W30" i="3"/>
  <c r="AD29" i="3"/>
  <c r="M30" i="3" l="1"/>
  <c r="X29" i="3"/>
  <c r="N29" i="3"/>
  <c r="W31" i="3"/>
  <c r="AD30" i="3"/>
  <c r="N30" i="3" l="1"/>
  <c r="M31" i="3"/>
  <c r="X30" i="3"/>
  <c r="W32" i="3"/>
  <c r="AD31" i="3"/>
  <c r="X31" i="3" l="1"/>
  <c r="M32" i="3"/>
  <c r="N31" i="3"/>
  <c r="W33" i="3"/>
  <c r="AD32" i="3"/>
  <c r="X32" i="3" l="1"/>
  <c r="N32" i="3"/>
  <c r="M33" i="3"/>
  <c r="W34" i="3"/>
  <c r="AD33" i="3"/>
  <c r="M34" i="3" l="1"/>
  <c r="N33" i="3"/>
  <c r="X33" i="3"/>
  <c r="W35" i="3"/>
  <c r="AD34" i="3"/>
  <c r="X34" i="3" l="1"/>
  <c r="N34" i="3"/>
  <c r="M35" i="3"/>
  <c r="W36" i="3"/>
  <c r="AD35" i="3"/>
  <c r="M36" i="3" l="1"/>
  <c r="N35" i="3"/>
  <c r="X35" i="3"/>
  <c r="W37" i="3"/>
  <c r="AD36" i="3"/>
  <c r="M37" i="3" l="1"/>
  <c r="X36" i="3"/>
  <c r="N36" i="3"/>
  <c r="W38" i="3"/>
  <c r="AD37" i="3"/>
  <c r="N37" i="3" l="1"/>
  <c r="M38" i="3"/>
  <c r="X37" i="3"/>
  <c r="AD38" i="3"/>
  <c r="W39" i="3"/>
  <c r="X38" i="3" l="1"/>
  <c r="N38" i="3"/>
  <c r="M39" i="3"/>
  <c r="AD39" i="3"/>
  <c r="W40" i="3"/>
  <c r="M40" i="3" l="1"/>
  <c r="N39" i="3"/>
  <c r="X39" i="3"/>
  <c r="W41" i="3"/>
  <c r="AD40" i="3"/>
  <c r="N40" i="3" l="1"/>
  <c r="M41" i="3"/>
  <c r="X40" i="3"/>
  <c r="W42" i="3"/>
  <c r="AD42" i="3" s="1"/>
  <c r="AD41" i="3"/>
  <c r="N41" i="3" l="1"/>
  <c r="M42" i="3"/>
  <c r="X41" i="3"/>
  <c r="X42" i="3" l="1"/>
  <c r="N42" i="3"/>
  <c r="J80" i="4"/>
  <c r="N136" i="6" l="1"/>
  <c r="M136" i="6"/>
  <c r="N134" i="6"/>
  <c r="M134" i="6"/>
  <c r="N133" i="6"/>
  <c r="M133" i="6"/>
  <c r="N125" i="6"/>
  <c r="M125" i="6"/>
  <c r="N124" i="6"/>
  <c r="M124" i="6"/>
  <c r="N123" i="6"/>
  <c r="M123" i="6"/>
  <c r="N122" i="6"/>
  <c r="M122" i="6"/>
  <c r="N121" i="6"/>
  <c r="M121" i="6"/>
  <c r="N120" i="6"/>
  <c r="M120" i="6"/>
  <c r="N119" i="6"/>
  <c r="M119" i="6"/>
  <c r="N118" i="6"/>
  <c r="M118" i="6"/>
  <c r="N117" i="6"/>
  <c r="M117" i="6"/>
  <c r="N116" i="6"/>
  <c r="M116" i="6"/>
  <c r="N115" i="6"/>
  <c r="M115" i="6"/>
  <c r="N114" i="6"/>
  <c r="M114" i="6"/>
  <c r="N113" i="6"/>
  <c r="M113" i="6"/>
  <c r="N112" i="6"/>
  <c r="M112" i="6"/>
  <c r="N111" i="6"/>
  <c r="M111" i="6"/>
  <c r="N110" i="6"/>
  <c r="M110" i="6"/>
  <c r="N91" i="6" l="1"/>
  <c r="M91" i="6"/>
  <c r="C91" i="6"/>
  <c r="N90" i="6"/>
  <c r="M90" i="6"/>
  <c r="C90" i="6"/>
  <c r="N89" i="6"/>
  <c r="M89" i="6"/>
  <c r="C89" i="6"/>
  <c r="N88" i="6"/>
  <c r="M88" i="6"/>
  <c r="C88" i="6"/>
  <c r="N87" i="6"/>
  <c r="M87" i="6"/>
  <c r="C87" i="6"/>
  <c r="N86" i="6"/>
  <c r="M86" i="6"/>
  <c r="C86" i="6"/>
  <c r="N85" i="6"/>
  <c r="M85" i="6"/>
  <c r="C85" i="6"/>
  <c r="N84" i="6"/>
  <c r="M84" i="6"/>
  <c r="C84" i="6"/>
  <c r="N83" i="6"/>
  <c r="M83" i="6"/>
  <c r="C83" i="6"/>
  <c r="N82" i="6"/>
  <c r="M82" i="6"/>
  <c r="C82" i="6"/>
  <c r="N81" i="6"/>
  <c r="M81" i="6"/>
  <c r="C81" i="6"/>
  <c r="N80" i="6"/>
  <c r="M80" i="6"/>
  <c r="C80" i="6"/>
  <c r="N79" i="6"/>
  <c r="M79" i="6"/>
  <c r="C79" i="6"/>
  <c r="N78" i="6"/>
  <c r="M78" i="6"/>
  <c r="N77" i="6"/>
  <c r="M77" i="6"/>
  <c r="N76" i="6"/>
  <c r="M76" i="6"/>
  <c r="N75" i="6"/>
  <c r="M75" i="6"/>
  <c r="N74" i="6"/>
  <c r="M74" i="6"/>
  <c r="N73" i="6"/>
  <c r="M73" i="6"/>
  <c r="N72" i="6"/>
  <c r="M72" i="6"/>
  <c r="N71" i="6"/>
  <c r="M71" i="6"/>
  <c r="N70" i="6"/>
  <c r="M70" i="6"/>
  <c r="N69" i="6"/>
  <c r="M69" i="6"/>
  <c r="N68" i="6"/>
  <c r="M68" i="6"/>
  <c r="N67" i="6"/>
  <c r="M67" i="6"/>
  <c r="N49" i="6"/>
  <c r="M49" i="6"/>
  <c r="N47" i="6"/>
  <c r="M47" i="6"/>
  <c r="N46" i="6"/>
  <c r="M46" i="6"/>
  <c r="N38" i="6"/>
  <c r="M38" i="6"/>
  <c r="N37" i="6"/>
  <c r="M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10" i="6"/>
  <c r="M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Leo</author>
  </authors>
  <commentList>
    <comment ref="AK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Untuk pekerjaan yang sifatnya general (kantor, satpam,..) diisikan kode GC</t>
        </r>
      </text>
    </comment>
    <comment ref="AL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Untuk pekerjaan yang dilakukan di block, isikan block</t>
        </r>
      </text>
    </comment>
    <comment ref="AM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Hasil Kerja</t>
        </r>
      </text>
    </comment>
  </commentList>
</comments>
</file>

<file path=xl/sharedStrings.xml><?xml version="1.0" encoding="utf-8"?>
<sst xmlns="http://schemas.openxmlformats.org/spreadsheetml/2006/main" count="1154" uniqueCount="653">
  <si>
    <t>JENIS KEGIATAN</t>
  </si>
  <si>
    <t>SATUAN</t>
  </si>
  <si>
    <t>Passed</t>
  </si>
  <si>
    <t>Authorized</t>
  </si>
  <si>
    <t>Absensi</t>
  </si>
  <si>
    <t>No Urut</t>
  </si>
  <si>
    <t>Nama Karyawan</t>
  </si>
  <si>
    <t xml:space="preserve">Hasil kerja </t>
  </si>
  <si>
    <t>Jumlah</t>
  </si>
  <si>
    <t>stn</t>
  </si>
  <si>
    <t>Target</t>
  </si>
  <si>
    <t>Lebih Target</t>
  </si>
  <si>
    <t>Penggunaan Material</t>
  </si>
  <si>
    <t>Nama Material</t>
  </si>
  <si>
    <t>Dosis/ Ha</t>
  </si>
  <si>
    <t>Satuan</t>
  </si>
  <si>
    <t>Drafter</t>
  </si>
  <si>
    <t>LAPORAN HARIAN PERAWATAN</t>
  </si>
  <si>
    <t>Hari / Tanggal</t>
  </si>
  <si>
    <t>Divisi / Kebun</t>
  </si>
  <si>
    <t>ATTENDANCE</t>
  </si>
  <si>
    <t>GENERAL WORK</t>
  </si>
  <si>
    <t>Kurang Target</t>
  </si>
  <si>
    <t xml:space="preserve">Blok           :  </t>
  </si>
  <si>
    <t xml:space="preserve">Populasi  :  </t>
  </si>
  <si>
    <t xml:space="preserve">Luas           :  </t>
  </si>
  <si>
    <t>Tarif 21</t>
    <phoneticPr fontId="3" type="noConversion"/>
  </si>
  <si>
    <t>Upah</t>
    <phoneticPr fontId="3" type="noConversion"/>
  </si>
  <si>
    <t>TARGET KERJA/HARI
(senin - Jumat)</t>
    <phoneticPr fontId="3" type="noConversion"/>
  </si>
  <si>
    <t>TARGET KERJA/HARI
(sabtu)</t>
    <phoneticPr fontId="3" type="noConversion"/>
  </si>
  <si>
    <t>Upah Capai Target</t>
    <phoneticPr fontId="3" type="noConversion"/>
  </si>
  <si>
    <t>Premi Capai Taget</t>
    <phoneticPr fontId="3" type="noConversion"/>
  </si>
  <si>
    <t>Isi Polybag  (Pre Nursery)</t>
  </si>
  <si>
    <t>Koker</t>
  </si>
  <si>
    <t>Weeding (Pre Nursery)</t>
  </si>
  <si>
    <t>Isi Polybag Besar  (Main Nursery)</t>
  </si>
  <si>
    <t>Angkut Polybag (Main Nursery)</t>
  </si>
  <si>
    <t>Susun Polybag (Main Nursery)</t>
  </si>
  <si>
    <t>Lining &amp; Ajir (Main Nursery)</t>
  </si>
  <si>
    <t>Bor Lubang Tanam (Main Nursery)</t>
  </si>
  <si>
    <t>Tanam Bibit (Main Nursery)</t>
  </si>
  <si>
    <t>Phn</t>
  </si>
  <si>
    <t>Pemupukan Dosis 15 gram (Main Nursery)</t>
  </si>
  <si>
    <t>Pemupukan Dosis 15-30 gram (Main Nursery)</t>
  </si>
  <si>
    <t>Pemupukan Dosis 30-80 gram (Main Nursery)</t>
  </si>
  <si>
    <t>Pemupukan Dosis &gt; 80 gram (Main Nursery)</t>
  </si>
  <si>
    <t>Weeding (main nursery) - Bawah</t>
  </si>
  <si>
    <t>Weeding (main nursery) - Atas</t>
  </si>
  <si>
    <t>Penyemprotan Polybag</t>
  </si>
  <si>
    <t xml:space="preserve">Patok panjang 90 Cm </t>
  </si>
  <si>
    <t>Pcs</t>
  </si>
  <si>
    <t>Lining titik tanam</t>
  </si>
  <si>
    <t>Titik</t>
  </si>
  <si>
    <t>Lubang tanam ( uk : 60cm x 60cm x 60 cm )</t>
  </si>
  <si>
    <t>Lubang</t>
  </si>
  <si>
    <t>Tanam Bibit</t>
  </si>
  <si>
    <t>Tanam Sulam</t>
  </si>
  <si>
    <t>Tanam sisip</t>
  </si>
  <si>
    <t>Pemupukan Dosis 50 Gr/Phn</t>
  </si>
  <si>
    <t>Ha</t>
  </si>
  <si>
    <t>Pemupukan Dosis 75 Gr/Phn</t>
  </si>
  <si>
    <t>Pemupukan Dosis 80 Gr/Phn</t>
  </si>
  <si>
    <t>Pemupukan Dosis 100 Gr/Phn</t>
  </si>
  <si>
    <t>Pemupukan Dosis 150 Gr/Phn</t>
  </si>
  <si>
    <t>Pemupukan Dosis 250 Gr/Phn</t>
  </si>
  <si>
    <t>Pemupukan Dosis 300 Gr/Phn</t>
  </si>
  <si>
    <t>Pemupukan Dosis 400 Gr/Phn</t>
  </si>
  <si>
    <t>Pemupukan Dosis 500 Gr/Phn</t>
  </si>
  <si>
    <t>Pemupukan Dosis 600 Gr/Phn</t>
  </si>
  <si>
    <t>Pemupukan Dosis 750 Gr/Phn</t>
  </si>
  <si>
    <t>Pemupukan Dosis 800 Gr/Phn</t>
  </si>
  <si>
    <t>Pemupukan Dosis 1 Kg/Phn</t>
  </si>
  <si>
    <t>Pemupukan Dosis 1,2 Kg/Phn</t>
  </si>
  <si>
    <t>Pemupukan Dosis 1,25 Kg/Phn</t>
  </si>
  <si>
    <t>Pemupukan Dosis 1,5 Kg/Phn</t>
  </si>
  <si>
    <t>Pemupukan Dosis 1,75 Kg/Phn</t>
  </si>
  <si>
    <t>Pemupukan Dosis 2 Kg/Phn</t>
  </si>
  <si>
    <t>Pemupukan Dosis 2,25 Kg/Phn</t>
  </si>
  <si>
    <t>Pemupukan Dosis 2,5 Kg/Phn</t>
  </si>
  <si>
    <t>Pemupukan Dosis 2,75 Kg/Phn</t>
  </si>
  <si>
    <t>Pemupukan Dosis 3 Kg/Phn</t>
  </si>
  <si>
    <t>Pemupukan Dosis 3,5 Kg/Phn</t>
  </si>
  <si>
    <t>Pemupukan Dosis 5 Kg/Phn</t>
  </si>
  <si>
    <t>Pemupukan Dosis 1 Ton/Ha</t>
  </si>
  <si>
    <t>Garuk Piringan 1,5m</t>
  </si>
  <si>
    <t>Garuk Piringan 2,0m</t>
  </si>
  <si>
    <t>Tarik Kacangan</t>
  </si>
  <si>
    <t xml:space="preserve">Dongkel Anak Kayu </t>
  </si>
  <si>
    <t xml:space="preserve">Babat Anak Kayu Ringan </t>
  </si>
  <si>
    <t>Babat Anak Kayu Sedang</t>
  </si>
  <si>
    <t>Babat Anak Kayu Berat</t>
  </si>
  <si>
    <t>Babat Das ( Daerah aliran sungai )</t>
  </si>
  <si>
    <t>Babat Anak Kayu ekstra</t>
  </si>
  <si>
    <t>Tarik Wakira</t>
  </si>
  <si>
    <t>Semprot Gulma Awal - TBM 1&amp;2</t>
  </si>
  <si>
    <t>Semprot Gulma TBM 3 - TM  (KANBAST)</t>
  </si>
  <si>
    <t>Semprot Siletan Blanket 100 % (5% LUASAN)</t>
  </si>
  <si>
    <t>Semprot Piringan (ROUND UP)</t>
  </si>
  <si>
    <t>Semprot Piringan (KANBAST)</t>
  </si>
  <si>
    <t>Semprot Tepi Jalan</t>
  </si>
  <si>
    <t xml:space="preserve">Semprot Lalang </t>
  </si>
  <si>
    <t>Wiping Lalang</t>
  </si>
  <si>
    <t>Semprot Jalur Panen ROUND UP</t>
  </si>
  <si>
    <t>Semprot Jalur Panen KANBAST</t>
  </si>
  <si>
    <t>Semprot Wakira  (5% LUASAN)</t>
  </si>
  <si>
    <t>Semprot Belalang</t>
  </si>
  <si>
    <t>Semprot Ulat Kantong</t>
  </si>
  <si>
    <t xml:space="preserve">Semprot Ryap </t>
  </si>
  <si>
    <t>Pasang Racun Tikus</t>
  </si>
  <si>
    <t>Tanam LCC Sisip</t>
  </si>
  <si>
    <t>Tanam LCC Tabur</t>
  </si>
  <si>
    <t>Tanam LCC Tugal</t>
  </si>
  <si>
    <t xml:space="preserve">Kastrasi </t>
  </si>
  <si>
    <t>Sanitasi</t>
  </si>
  <si>
    <t>Pemangkasan (Pruning)</t>
  </si>
  <si>
    <t>Pembuatan patok Batas (2 pcs/30Ha)</t>
  </si>
  <si>
    <t>HA</t>
  </si>
  <si>
    <t>Perawatan patok batas</t>
  </si>
  <si>
    <t>Nomor Hanca (CAT MINYAK 0.5KG/PCS;BESIN 0.2L/CAT 1KG)</t>
  </si>
  <si>
    <t>Tapak Meja 2 x 2meter (0.2% luasan)</t>
  </si>
  <si>
    <t>Tapak Kuda 2 x 2meter</t>
  </si>
  <si>
    <t>Tapak Kuda 3 x 3meter</t>
  </si>
  <si>
    <t>Pembuatan TPH (2pcs/Ha)</t>
  </si>
  <si>
    <t>Titian Panen (1 pcs/Ha)</t>
  </si>
  <si>
    <t>Aplikasi Limbah Padat (5% luasan)</t>
  </si>
  <si>
    <t>Susun Janjang Kosong (5% Luasan)</t>
  </si>
  <si>
    <t>Jalan Gerobak (10m/Ha)</t>
  </si>
  <si>
    <t>Jalan Setapak Diteras</t>
  </si>
  <si>
    <t>Unit</t>
  </si>
  <si>
    <t>Tanam &amp; Rawat Casia/turnera</t>
  </si>
  <si>
    <t>Susun Pupuk(50kg)</t>
  </si>
  <si>
    <t>Sak</t>
  </si>
  <si>
    <t>Tangga Teras</t>
  </si>
  <si>
    <t>Mounding Palm (Bumbun Pohon)</t>
  </si>
  <si>
    <t>Nama</t>
  </si>
  <si>
    <t>Ecode</t>
  </si>
  <si>
    <t>Martinus Obe</t>
  </si>
  <si>
    <t>00/00EA/1120/1465</t>
  </si>
  <si>
    <t>Bernadus Naif</t>
  </si>
  <si>
    <t>00/00EA/0919/1106</t>
  </si>
  <si>
    <t>Melkidius Nay</t>
  </si>
  <si>
    <t>00/00EA/0620/1318</t>
  </si>
  <si>
    <t>Agustinus Paskalis</t>
  </si>
  <si>
    <t>00/00EA/1120/1463</t>
  </si>
  <si>
    <t>Kornelis Feka</t>
  </si>
  <si>
    <t>00/00EA/0421/1841</t>
  </si>
  <si>
    <t>Thomas Aquino Kelu</t>
  </si>
  <si>
    <t>00/00EA/0521/1901</t>
  </si>
  <si>
    <t>Theodorus Beno Asuat</t>
  </si>
  <si>
    <t>00/00EA/0120/1131</t>
  </si>
  <si>
    <t>Ifan</t>
  </si>
  <si>
    <t>00/00EA/0421/1866</t>
  </si>
  <si>
    <t>Basilius B. Kono</t>
  </si>
  <si>
    <t>00/00EA/0421/1843</t>
  </si>
  <si>
    <t>Laurensius Tomas Toja</t>
  </si>
  <si>
    <t>00/00EA/0821/1960</t>
  </si>
  <si>
    <t>Yeskiel Neno</t>
  </si>
  <si>
    <t>00/00EA/0320/1189</t>
  </si>
  <si>
    <t>Siprianus Moat Hure</t>
  </si>
  <si>
    <t>00/00EA/1120/1475</t>
  </si>
  <si>
    <t>Ferdinandus Modestus</t>
  </si>
  <si>
    <t>00/00EA/1120/1464</t>
  </si>
  <si>
    <t>Jefrianto Afoan</t>
  </si>
  <si>
    <t>00/00EA/1220/1695</t>
  </si>
  <si>
    <t>Kanisius Banu</t>
  </si>
  <si>
    <t>00/00EA/0920/1340</t>
  </si>
  <si>
    <t>Natalius Bere</t>
  </si>
  <si>
    <t>00/00EA/1120/1496</t>
  </si>
  <si>
    <t>Sumarling Baso</t>
  </si>
  <si>
    <t>00/00EA/0721/1949</t>
  </si>
  <si>
    <t>Jajeng</t>
  </si>
  <si>
    <t>00/00EA/0721/1945</t>
  </si>
  <si>
    <t>Hamzah</t>
  </si>
  <si>
    <t>00/00EA/0721/1942</t>
  </si>
  <si>
    <t>Guido Seran</t>
  </si>
  <si>
    <t>00/00EA/0920/1342</t>
  </si>
  <si>
    <t>Nikodemus Klau</t>
  </si>
  <si>
    <t>00/00EA/0821/1958</t>
  </si>
  <si>
    <t>Sergius Ponis</t>
  </si>
  <si>
    <t>00/00EA/1120/1462</t>
  </si>
  <si>
    <t>Vinsensius Obenu</t>
  </si>
  <si>
    <t>00/00EA/0421/1842</t>
  </si>
  <si>
    <t>Gregorius Elu</t>
  </si>
  <si>
    <t>00/00EA/1120/1473</t>
  </si>
  <si>
    <t>Bartolomeus Masus</t>
  </si>
  <si>
    <t>00/00EA/0521/1898</t>
  </si>
  <si>
    <t>Korfinus Biatus</t>
  </si>
  <si>
    <t>00/00EA/1120/1466</t>
  </si>
  <si>
    <t>Hermianus Jentius</t>
  </si>
  <si>
    <t>00/00EA/1120/1467</t>
  </si>
  <si>
    <t>Kamilus Kasan Liwu</t>
  </si>
  <si>
    <t>00/00EA/0521/1896</t>
  </si>
  <si>
    <t>Bernadus Bere</t>
  </si>
  <si>
    <t>00/00EA/0919/1107</t>
  </si>
  <si>
    <t>Abas Sangaji</t>
  </si>
  <si>
    <t>00/00EA/1120/1468</t>
  </si>
  <si>
    <t>Herman Ulu Berek</t>
  </si>
  <si>
    <t>00/00EA/1120/1470</t>
  </si>
  <si>
    <t>Tanielius Seran</t>
  </si>
  <si>
    <t>00/00EA/0919/1109</t>
  </si>
  <si>
    <t>Pitsem Boifala</t>
  </si>
  <si>
    <t>00/00EA/0120/1129</t>
  </si>
  <si>
    <t>Yoseph Sabulon</t>
  </si>
  <si>
    <t>00/00EA/0120/1130</t>
  </si>
  <si>
    <t>Yason Fun</t>
  </si>
  <si>
    <t>00/00EA/0920/1341</t>
  </si>
  <si>
    <t>Dedi Aryanto Nifu</t>
  </si>
  <si>
    <t>00/00EA/0521/1897</t>
  </si>
  <si>
    <t>Sifrit Nifu</t>
  </si>
  <si>
    <t>00/00EA/0620/1315</t>
  </si>
  <si>
    <t>Lorensius Kiik</t>
  </si>
  <si>
    <t>00/00EA/0120/1127</t>
  </si>
  <si>
    <t>Minggus Alinatan Taneo</t>
  </si>
  <si>
    <t>00/00EA/0221/1769</t>
  </si>
  <si>
    <t>Dolfianus Bano</t>
  </si>
  <si>
    <t>00/00EA/0221/1743</t>
  </si>
  <si>
    <t>Yakobus Wendam</t>
  </si>
  <si>
    <t>00/00EA/0221/1785</t>
  </si>
  <si>
    <t>Andarias Ruruk</t>
  </si>
  <si>
    <t>00/00EA/1120/1494</t>
  </si>
  <si>
    <t>Arip</t>
  </si>
  <si>
    <t>00/00EA/0720/1325</t>
  </si>
  <si>
    <t>Melkyanus Fallo</t>
  </si>
  <si>
    <t>00/00EA/1120/1495</t>
  </si>
  <si>
    <t>Lambertus Fallo</t>
  </si>
  <si>
    <t>00/00EA/0420/1243</t>
  </si>
  <si>
    <t>Averus Moat Juang</t>
  </si>
  <si>
    <t>00/00EA/0620/1316</t>
  </si>
  <si>
    <t>Sapriadi</t>
  </si>
  <si>
    <t>00/00EA/0421/1865</t>
  </si>
  <si>
    <t>Estevanus Moa</t>
  </si>
  <si>
    <t>00/00EA/0221/1784</t>
  </si>
  <si>
    <t>Agustinus Nahak</t>
  </si>
  <si>
    <t>00/00EA/1220/1697</t>
  </si>
  <si>
    <t>Awalluddin</t>
  </si>
  <si>
    <t>00/00EA/0421/1863</t>
  </si>
  <si>
    <t>Stefanus Paineon</t>
  </si>
  <si>
    <t>00/00EA/0220/1162</t>
  </si>
  <si>
    <t>Laurensius Libu Soro</t>
  </si>
  <si>
    <t>00/00EA/0321/1825</t>
  </si>
  <si>
    <t>Fendi Wenfrit Tefa</t>
  </si>
  <si>
    <t>00/00EA/0721/1947</t>
  </si>
  <si>
    <t>Sefrianus Tafui</t>
  </si>
  <si>
    <t>00/00EA/0720/1323</t>
  </si>
  <si>
    <t>Hendrikus Wutbar Yass</t>
  </si>
  <si>
    <t>00/00EA/0919/1113</t>
  </si>
  <si>
    <t>Egenius Paseli</t>
  </si>
  <si>
    <t>00/00EA/0521/1894</t>
  </si>
  <si>
    <t>Sergius Komi</t>
  </si>
  <si>
    <t>00/00EA/0120/1135</t>
  </si>
  <si>
    <t>Aloysius Bouk</t>
  </si>
  <si>
    <t>00/00EA/0620/1317</t>
  </si>
  <si>
    <t>Maksi M. Mali</t>
  </si>
  <si>
    <t>00/00EA/0919/1114</t>
  </si>
  <si>
    <t>Yohanes Yass</t>
  </si>
  <si>
    <t>00/00EA/0120/1136</t>
  </si>
  <si>
    <t>Sunyoto</t>
  </si>
  <si>
    <t>00/00EA/1020/1404</t>
  </si>
  <si>
    <t>Yeungki Nahak</t>
  </si>
  <si>
    <t>00/00EA/0420/1257</t>
  </si>
  <si>
    <t>Fransiskus Ardianus</t>
  </si>
  <si>
    <t>00/00EA/1120/1472</t>
  </si>
  <si>
    <t>Suddin</t>
  </si>
  <si>
    <t>00/00EA/0721/1951</t>
  </si>
  <si>
    <t>Lukas Suan</t>
  </si>
  <si>
    <t>00/00EA/0120/1132</t>
  </si>
  <si>
    <t>Basri Dg La'Bang</t>
  </si>
  <si>
    <t>00/00EA/0721/1944</t>
  </si>
  <si>
    <t>Hubertus Kendi</t>
  </si>
  <si>
    <t>00/00EA/1120/1474</t>
  </si>
  <si>
    <t>Ambrosius Kambinat</t>
  </si>
  <si>
    <t>00/00EA/0919/1103</t>
  </si>
  <si>
    <t>Emanuel Kolo</t>
  </si>
  <si>
    <t>00/00EA/0620/1313</t>
  </si>
  <si>
    <t>Stifen Romega Banu</t>
  </si>
  <si>
    <t>00/00EA/0321/1824</t>
  </si>
  <si>
    <t>Petrus Fahik</t>
  </si>
  <si>
    <t>00/00EA/0321/1823</t>
  </si>
  <si>
    <t>Subair</t>
  </si>
  <si>
    <t>00/00EA/0421/1864</t>
  </si>
  <si>
    <t>Baso Latif</t>
  </si>
  <si>
    <t>00/00EA/0320/1183</t>
  </si>
  <si>
    <t>Abdul Salam</t>
  </si>
  <si>
    <t>00/00EA/0621/1909</t>
  </si>
  <si>
    <t>Melkianus Kono</t>
  </si>
  <si>
    <t>00/00EA/0221/1768</t>
  </si>
  <si>
    <t>Pinansius Behup</t>
  </si>
  <si>
    <t>00/00EA/1220/1717</t>
  </si>
  <si>
    <t>Abdul Haris Hasan</t>
  </si>
  <si>
    <t>00/00EA/0320/1186</t>
  </si>
  <si>
    <t>Marianus Masong</t>
  </si>
  <si>
    <t>00/00EA/0221/1782</t>
  </si>
  <si>
    <t>Mcode</t>
  </si>
  <si>
    <t>Date</t>
  </si>
  <si>
    <t>Atdcd</t>
  </si>
  <si>
    <t>Work Status</t>
  </si>
  <si>
    <t>Working Hour</t>
  </si>
  <si>
    <t>Reason</t>
  </si>
  <si>
    <t>Actv</t>
  </si>
  <si>
    <t>Cust. Code</t>
  </si>
  <si>
    <t>Plant</t>
  </si>
  <si>
    <t>VRA</t>
  </si>
  <si>
    <t>AUC</t>
  </si>
  <si>
    <t>CC</t>
  </si>
  <si>
    <t>Block</t>
  </si>
  <si>
    <t>Qty</t>
  </si>
  <si>
    <t>UoM</t>
  </si>
  <si>
    <t>Flex Rate</t>
  </si>
  <si>
    <t>Work Order Number</t>
  </si>
  <si>
    <t>00ZAEA0999</t>
  </si>
  <si>
    <t>D</t>
  </si>
  <si>
    <t>KODE KEGIATAN / TARGET</t>
  </si>
  <si>
    <t>KEGIATAN / SATUAN</t>
  </si>
  <si>
    <t xml:space="preserve">Total Hasil Kerja </t>
  </si>
  <si>
    <t>H1-1</t>
  </si>
  <si>
    <t>H1-2</t>
  </si>
  <si>
    <t>H1-3</t>
  </si>
  <si>
    <t>H1-4</t>
  </si>
  <si>
    <t>H1-5</t>
  </si>
  <si>
    <t>H1-6</t>
  </si>
  <si>
    <t>H1-7</t>
  </si>
  <si>
    <t>H1-8</t>
  </si>
  <si>
    <t>H1-9</t>
  </si>
  <si>
    <t>H1-10</t>
  </si>
  <si>
    <t>H1-11</t>
  </si>
  <si>
    <t>H1-12</t>
  </si>
  <si>
    <t>H1-13</t>
  </si>
  <si>
    <t>H1-14</t>
  </si>
  <si>
    <t>H1-15</t>
  </si>
  <si>
    <t>H1-16</t>
  </si>
  <si>
    <t>H1-17</t>
  </si>
  <si>
    <t>H1-18</t>
  </si>
  <si>
    <t>H1-19</t>
  </si>
  <si>
    <t>H1-20</t>
  </si>
  <si>
    <t>H1-21</t>
  </si>
  <si>
    <t>H1-22</t>
  </si>
  <si>
    <t>H1-23</t>
  </si>
  <si>
    <t>H1-24</t>
  </si>
  <si>
    <t>H1-25</t>
  </si>
  <si>
    <t>H1-26</t>
  </si>
  <si>
    <t>H1-27</t>
  </si>
  <si>
    <t>H1-28</t>
  </si>
  <si>
    <t>H1-</t>
  </si>
  <si>
    <t>Lusia Luruk</t>
  </si>
  <si>
    <t>Margaretha Hoar</t>
  </si>
  <si>
    <t>Aplonia Banobria</t>
  </si>
  <si>
    <t>NUNI</t>
  </si>
  <si>
    <t>RABA</t>
  </si>
  <si>
    <t>Veronika Dhiu</t>
  </si>
  <si>
    <t>Mariance Seran</t>
  </si>
  <si>
    <t>Adriano deCarvallo</t>
  </si>
  <si>
    <t>Yanuarius Nahak</t>
  </si>
  <si>
    <t>Sarlota Lekatompessi</t>
  </si>
  <si>
    <t>Mariance Abuk</t>
  </si>
  <si>
    <t>Sunardi Sopo</t>
  </si>
  <si>
    <t>Selestinus Kesahay</t>
  </si>
  <si>
    <t>Panggarasia Mahuse</t>
  </si>
  <si>
    <t>kornelie Makime</t>
  </si>
  <si>
    <t>Herlina Yohana</t>
  </si>
  <si>
    <t>Agustinus Kadima</t>
  </si>
  <si>
    <t>Engelberta Apolonia Mabur</t>
  </si>
  <si>
    <t>Bernadeta Mogahai</t>
  </si>
  <si>
    <t>Karolus Mahuse</t>
  </si>
  <si>
    <t>Naria Dewi Sumahai</t>
  </si>
  <si>
    <t>Abd Rahman</t>
  </si>
  <si>
    <t>Rudolfus .N.R</t>
  </si>
  <si>
    <t>Hussaini</t>
  </si>
  <si>
    <t>Enangsah</t>
  </si>
  <si>
    <t>Mas'ud</t>
  </si>
  <si>
    <t>Apolonarius Jeka</t>
  </si>
  <si>
    <t>Suhardi</t>
  </si>
  <si>
    <t>Rudi</t>
  </si>
  <si>
    <t>Emanuel Lebo</t>
  </si>
  <si>
    <t>Basri</t>
  </si>
  <si>
    <t>Ilham</t>
  </si>
  <si>
    <t>Suranto Hadi Triyono</t>
  </si>
  <si>
    <t>Dedaktus R.S</t>
  </si>
  <si>
    <t>Dominggus F. Bria</t>
  </si>
  <si>
    <t>Klemens</t>
  </si>
  <si>
    <t>Masrun</t>
  </si>
  <si>
    <t>Hubertus Lue</t>
  </si>
  <si>
    <t>Mahmudin</t>
  </si>
  <si>
    <t>Markus Yadohamang</t>
  </si>
  <si>
    <t>Simieon Nahak</t>
  </si>
  <si>
    <t>Leonardus Lipa Lapu</t>
  </si>
  <si>
    <t>Ali</t>
  </si>
  <si>
    <t>Johanes Roinwawan</t>
  </si>
  <si>
    <t>Jajang</t>
  </si>
  <si>
    <t>Jhon Bria</t>
  </si>
  <si>
    <t>Gerardus Sinai</t>
  </si>
  <si>
    <t>Nasrudin</t>
  </si>
  <si>
    <t>Stefanus Yini</t>
  </si>
  <si>
    <t>Hendryanto Nahak</t>
  </si>
  <si>
    <t>Dominikus Nahak</t>
  </si>
  <si>
    <t>Marius Leki</t>
  </si>
  <si>
    <t>Gregorius Garut</t>
  </si>
  <si>
    <t>Kristianus Lako</t>
  </si>
  <si>
    <t>Bernardus Roinwawan</t>
  </si>
  <si>
    <t>Hilarius</t>
  </si>
  <si>
    <t>Wendelinus Nahak</t>
  </si>
  <si>
    <t>Aim.Karim</t>
  </si>
  <si>
    <t>Frederikus Kehi</t>
  </si>
  <si>
    <t>Naldi</t>
  </si>
  <si>
    <t>Dadan Sulaiman</t>
  </si>
  <si>
    <t>Kornelis Fahik</t>
  </si>
  <si>
    <t>Andreas Seran</t>
  </si>
  <si>
    <t>Abd Hamid</t>
  </si>
  <si>
    <t>Riadi</t>
  </si>
  <si>
    <t>Yoseph A.B</t>
  </si>
  <si>
    <t>Oktovianus Nahak</t>
  </si>
  <si>
    <t>Zaenuddin</t>
  </si>
  <si>
    <t>Dektus Bonula</t>
  </si>
  <si>
    <t>Jumadap</t>
  </si>
  <si>
    <t>David Leki</t>
  </si>
  <si>
    <t>Yatto</t>
  </si>
  <si>
    <t>Iwan</t>
  </si>
  <si>
    <t>Rustan B</t>
  </si>
  <si>
    <t>Junaidi</t>
  </si>
  <si>
    <t>Muhamad Nasip</t>
  </si>
  <si>
    <t>Martinus Jati</t>
  </si>
  <si>
    <t>Maddi Bin Menggo</t>
  </si>
  <si>
    <t>Sahri</t>
  </si>
  <si>
    <t>Rifaid Ahmad</t>
  </si>
  <si>
    <t>Yoyo</t>
  </si>
  <si>
    <t>Fransiskus Megu</t>
  </si>
  <si>
    <t>Dolvianus Seran</t>
  </si>
  <si>
    <t>Simon Keo</t>
  </si>
  <si>
    <t>Salihin</t>
  </si>
  <si>
    <t>Misen</t>
  </si>
  <si>
    <t>Marsuki</t>
  </si>
  <si>
    <t>Petrus Arifin</t>
  </si>
  <si>
    <t>Riswan</t>
  </si>
  <si>
    <t>Sofian Abdalah</t>
  </si>
  <si>
    <t>Divisi 1 / Estate A</t>
  </si>
  <si>
    <t>Hadir</t>
  </si>
  <si>
    <t xml:space="preserve">Blok           : </t>
  </si>
  <si>
    <t>Selesai</t>
  </si>
  <si>
    <t>TOTAL</t>
  </si>
  <si>
    <t>H1-29</t>
  </si>
  <si>
    <t>Siti Soleha</t>
  </si>
  <si>
    <t>H1-30</t>
  </si>
  <si>
    <t>Damatus Tukre</t>
  </si>
  <si>
    <t>C</t>
  </si>
  <si>
    <t>H1-112</t>
  </si>
  <si>
    <t>H1-113</t>
  </si>
  <si>
    <t>H1-114</t>
  </si>
  <si>
    <t>H1-115</t>
  </si>
  <si>
    <t>H1-116</t>
  </si>
  <si>
    <t>H1-117</t>
  </si>
  <si>
    <t>H1-118</t>
  </si>
  <si>
    <t>H1-119</t>
  </si>
  <si>
    <t>H1-120</t>
  </si>
  <si>
    <t>H1-121</t>
  </si>
  <si>
    <t>H1-122</t>
  </si>
  <si>
    <t>H1-123</t>
  </si>
  <si>
    <t>H1-124</t>
  </si>
  <si>
    <t>H1-125</t>
  </si>
  <si>
    <t>H1-126</t>
  </si>
  <si>
    <t>H1-127</t>
  </si>
  <si>
    <t>H1-128</t>
  </si>
  <si>
    <t>H1-129</t>
  </si>
  <si>
    <t>H1-130</t>
  </si>
  <si>
    <t>H1-131</t>
  </si>
  <si>
    <t>H1-132</t>
  </si>
  <si>
    <t>H1-133</t>
  </si>
  <si>
    <t>H1-134</t>
  </si>
  <si>
    <t>H1-135</t>
  </si>
  <si>
    <t>H1-136</t>
  </si>
  <si>
    <t>H1-137</t>
  </si>
  <si>
    <t>H1-138</t>
  </si>
  <si>
    <t>H1-139</t>
  </si>
  <si>
    <t>H1-140</t>
  </si>
  <si>
    <t>H1-141</t>
  </si>
  <si>
    <t>H1-142</t>
  </si>
  <si>
    <t>H1-143</t>
  </si>
  <si>
    <t>H1-144</t>
  </si>
  <si>
    <t>H1-145</t>
  </si>
  <si>
    <t>H1-146</t>
  </si>
  <si>
    <t>H1-147</t>
  </si>
  <si>
    <t>H1-148</t>
  </si>
  <si>
    <t>H1-149</t>
  </si>
  <si>
    <t>H1-150</t>
  </si>
  <si>
    <t>H1-151</t>
  </si>
  <si>
    <t>H1-152</t>
  </si>
  <si>
    <t>H1-153</t>
  </si>
  <si>
    <t>H1-154</t>
  </si>
  <si>
    <t>H1-155</t>
  </si>
  <si>
    <t>H1-156</t>
  </si>
  <si>
    <t>H1-157</t>
  </si>
  <si>
    <t>H1-158</t>
  </si>
  <si>
    <t>H1-159</t>
  </si>
  <si>
    <t>H1-160</t>
  </si>
  <si>
    <t>H1-161</t>
  </si>
  <si>
    <t>H1-162</t>
  </si>
  <si>
    <t>H1-163</t>
  </si>
  <si>
    <t>H1-164</t>
  </si>
  <si>
    <t>H1-165</t>
  </si>
  <si>
    <t>H1-166</t>
  </si>
  <si>
    <t>H1-167</t>
  </si>
  <si>
    <t>H1-168</t>
  </si>
  <si>
    <t>H1-169</t>
  </si>
  <si>
    <t>H1-170</t>
  </si>
  <si>
    <t>H1-171</t>
  </si>
  <si>
    <t>H1-172</t>
  </si>
  <si>
    <t>H1-173</t>
  </si>
  <si>
    <t>H1-174</t>
  </si>
  <si>
    <t>H1-175</t>
  </si>
  <si>
    <t>H1-176</t>
  </si>
  <si>
    <t>H1-177</t>
  </si>
  <si>
    <t>H1-178</t>
  </si>
  <si>
    <t>H1-179</t>
  </si>
  <si>
    <t>H1-180</t>
  </si>
  <si>
    <t>H1-181</t>
  </si>
  <si>
    <t>No. Urut</t>
  </si>
  <si>
    <t>LAMBERTUS SERAN</t>
  </si>
  <si>
    <t>00/00EA/0122/2002</t>
  </si>
  <si>
    <t>00/00EA/0122/2004</t>
  </si>
  <si>
    <t>00/00EA/0122/2005</t>
  </si>
  <si>
    <t>00/00EA/0122/2006</t>
  </si>
  <si>
    <t>00/00EA/0122/2007</t>
  </si>
  <si>
    <t>00/00EA/0122/2008</t>
  </si>
  <si>
    <t>00/00EA/0122/2009</t>
  </si>
  <si>
    <t>00/00EA/0122/2010</t>
  </si>
  <si>
    <t>00/00EA/0122/2011</t>
  </si>
  <si>
    <t>00/00EA/0122/2012</t>
  </si>
  <si>
    <t>00/00EA/0122/2013</t>
  </si>
  <si>
    <t>00/00EA/0122/2014</t>
  </si>
  <si>
    <t>Siti Nur Halima Boli</t>
  </si>
  <si>
    <t>00/00EA/0122/2015</t>
  </si>
  <si>
    <t>00/00EA/0122/2016</t>
  </si>
  <si>
    <t>00/00EA/0122/2017</t>
  </si>
  <si>
    <t>00/00EA/0122/2018</t>
  </si>
  <si>
    <t>00/00EA/0122/2019</t>
  </si>
  <si>
    <t>00/00EA/0122/2020</t>
  </si>
  <si>
    <t>00/00EA/0122/2021</t>
  </si>
  <si>
    <t>00/00EA/0122/2023</t>
  </si>
  <si>
    <t>00/00EA/0122/2024</t>
  </si>
  <si>
    <t>00/00EA/0122/2026</t>
  </si>
  <si>
    <t>00/00EA/0122/2028</t>
  </si>
  <si>
    <t>Yuliana Luruk</t>
  </si>
  <si>
    <t>Urbanus Sareng</t>
  </si>
  <si>
    <t>Abdul Kholik</t>
  </si>
  <si>
    <t>Pemupukan  MOP Dosis 1,5 Kg/Phn</t>
  </si>
  <si>
    <t>Pemupukan TSP  Dosis 500 Gr/Phn</t>
  </si>
  <si>
    <t>Pemupukan  TSP Dosis 1 Kg/Phn</t>
  </si>
  <si>
    <t>H2-34</t>
  </si>
  <si>
    <t>H2-35</t>
  </si>
  <si>
    <t>H2-36</t>
  </si>
  <si>
    <t>H2-37</t>
  </si>
  <si>
    <t>H2-38</t>
  </si>
  <si>
    <t>H2-39</t>
  </si>
  <si>
    <t>H2-40</t>
  </si>
  <si>
    <t>H2-41</t>
  </si>
  <si>
    <t>H2-42</t>
  </si>
  <si>
    <t>H2-43</t>
  </si>
  <si>
    <t>H2-44</t>
  </si>
  <si>
    <t>H2-45</t>
  </si>
  <si>
    <t>H2-46</t>
  </si>
  <si>
    <t>H2-47</t>
  </si>
  <si>
    <t>H2-48</t>
  </si>
  <si>
    <t>H2-49</t>
  </si>
  <si>
    <t>H2-50</t>
  </si>
  <si>
    <t>H2-51</t>
  </si>
  <si>
    <t>H2-52</t>
  </si>
  <si>
    <t>H2-53</t>
  </si>
  <si>
    <t>H2-54</t>
  </si>
  <si>
    <t>H2-55</t>
  </si>
  <si>
    <t>H2-56</t>
  </si>
  <si>
    <t>H2-57</t>
  </si>
  <si>
    <t>H2-58</t>
  </si>
  <si>
    <t>H2-59</t>
  </si>
  <si>
    <t>H2-60</t>
  </si>
  <si>
    <t>H2-61</t>
  </si>
  <si>
    <t>H2-62</t>
  </si>
  <si>
    <t>H2-63</t>
  </si>
  <si>
    <t>H2-64</t>
  </si>
  <si>
    <t>H2-65</t>
  </si>
  <si>
    <t>H2-66</t>
  </si>
  <si>
    <t>H2-67</t>
  </si>
  <si>
    <t>H2-68</t>
  </si>
  <si>
    <t>H2-69</t>
  </si>
  <si>
    <t>H2-70</t>
  </si>
  <si>
    <t>H2-71</t>
  </si>
  <si>
    <t>H2-72</t>
  </si>
  <si>
    <t>H2-73</t>
  </si>
  <si>
    <t>H2-74</t>
  </si>
  <si>
    <t>H2-75</t>
  </si>
  <si>
    <t>H2-76</t>
  </si>
  <si>
    <t>H2-77</t>
  </si>
  <si>
    <t>H2-78</t>
  </si>
  <si>
    <t>H2-79</t>
  </si>
  <si>
    <t>H2-80</t>
  </si>
  <si>
    <t>H2-81</t>
  </si>
  <si>
    <t>H2-82</t>
  </si>
  <si>
    <t>H2-83</t>
  </si>
  <si>
    <t>H2-84</t>
  </si>
  <si>
    <t>H2-85</t>
  </si>
  <si>
    <t>H2-86</t>
  </si>
  <si>
    <t>H2-87</t>
  </si>
  <si>
    <t>H2-88</t>
  </si>
  <si>
    <t>H2-89</t>
  </si>
  <si>
    <t>H2-90</t>
  </si>
  <si>
    <t>H2-91</t>
  </si>
  <si>
    <t>H2-92</t>
  </si>
  <si>
    <t>H2-93</t>
  </si>
  <si>
    <t>H2-94</t>
  </si>
  <si>
    <t>H2-95</t>
  </si>
  <si>
    <t>H2-96</t>
  </si>
  <si>
    <t>H2-97</t>
  </si>
  <si>
    <t>H2-98</t>
  </si>
  <si>
    <t>H2-99</t>
  </si>
  <si>
    <t>H2-100</t>
  </si>
  <si>
    <t>H2-101</t>
  </si>
  <si>
    <t>H2-102</t>
  </si>
  <si>
    <t>H2-103</t>
  </si>
  <si>
    <t>H2-104</t>
  </si>
  <si>
    <t>H2-105</t>
  </si>
  <si>
    <t>H2-106</t>
  </si>
  <si>
    <t>H2-107</t>
  </si>
  <si>
    <t>H2-108</t>
  </si>
  <si>
    <t>H2-109</t>
  </si>
  <si>
    <t>H2-110</t>
  </si>
  <si>
    <t>H2-111</t>
  </si>
  <si>
    <t>H1-182</t>
  </si>
  <si>
    <t>00/00EA/0122/2029</t>
  </si>
  <si>
    <t>00/00EA/0614/104</t>
  </si>
  <si>
    <t>00/00EA/0222/2144</t>
  </si>
  <si>
    <t>00/00EA/0222/2152</t>
  </si>
  <si>
    <t>Elias Kahsinam</t>
  </si>
  <si>
    <t>Jefrianus Nahak</t>
  </si>
  <si>
    <t>00/00EA/0122/2003</t>
  </si>
  <si>
    <t>Elias K</t>
  </si>
  <si>
    <t>Pemupukan  NPK-13 Dosis 2,5 Kg/Phn</t>
  </si>
  <si>
    <t>00/00EA/0321/1822</t>
  </si>
  <si>
    <t>Kenbast</t>
  </si>
  <si>
    <t>Ltr</t>
  </si>
  <si>
    <t>Garlon</t>
  </si>
  <si>
    <t>Agrist</t>
  </si>
  <si>
    <t>Novan S</t>
  </si>
  <si>
    <t>Wilisitas J</t>
  </si>
  <si>
    <t>Yuliana Yadohamang</t>
  </si>
  <si>
    <t>Urbanus S</t>
  </si>
  <si>
    <t>Abdu</t>
  </si>
  <si>
    <t>Blok           : 4-8</t>
  </si>
  <si>
    <t>Populasi  :  4445</t>
  </si>
  <si>
    <t>Luas           :  32.93</t>
  </si>
  <si>
    <t>I</t>
  </si>
  <si>
    <t>Blok : 4/8</t>
  </si>
  <si>
    <t>00/00EA/0814/127</t>
  </si>
  <si>
    <t>Panen</t>
  </si>
  <si>
    <t>Pemupukan  Dosis MOP 2 Kg/Phn</t>
  </si>
  <si>
    <t>Pemupukan ZA Dosis 1 Kg/Phn</t>
  </si>
  <si>
    <t>Pemupukan ZA Dosis 500 Gr/Phn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</si>
</sst>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$-10421]dddd\,\ dd\ mmmm\ yyyy;@"/>
    <numFmt numFmtId="166" formatCode="_(* #,##0_);_(* \(#,##0\);_(* &quot;-&quot;??_);_(@_)"/>
    <numFmt numFmtId="167" formatCode="dd\.mm\.yyyy"/>
    <numFmt numFmtId="168" formatCode="dd/mm/yy;@"/>
  </numFmts>
  <fonts count="2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 applyFont="1" applyAlignment="1">
      <alignment horizontal="center" vertical="center"/>
    </xf>
    <xf numFmtId="0" fontId="0" fillId="5" borderId="18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horizontal="left" vertical="center"/>
    </xf>
    <xf numFmtId="0" fontId="0" fillId="5" borderId="38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7" fillId="0" borderId="0" xfId="0" applyFont="1" applyFill="1"/>
    <xf numFmtId="166" fontId="9" fillId="6" borderId="1" xfId="1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166" fontId="10" fillId="0" borderId="48" xfId="1" applyNumberFormat="1" applyFont="1" applyFill="1" applyBorder="1" applyAlignment="1">
      <alignment horizontal="center" vertical="center"/>
    </xf>
    <xf numFmtId="166" fontId="11" fillId="0" borderId="48" xfId="1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4" xfId="0" applyFont="1" applyFill="1" applyBorder="1" applyAlignment="1">
      <alignment horizontal="center" vertical="center"/>
    </xf>
    <xf numFmtId="166" fontId="10" fillId="0" borderId="4" xfId="1" applyNumberFormat="1" applyFont="1" applyFill="1" applyBorder="1" applyAlignment="1">
      <alignment horizontal="center" vertical="center"/>
    </xf>
    <xf numFmtId="166" fontId="11" fillId="0" borderId="4" xfId="1" applyNumberFormat="1" applyFont="1" applyFill="1" applyBorder="1" applyAlignment="1">
      <alignment horizontal="center" vertical="center"/>
    </xf>
    <xf numFmtId="164" fontId="11" fillId="0" borderId="4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/>
    </xf>
    <xf numFmtId="166" fontId="11" fillId="0" borderId="5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66" fontId="12" fillId="0" borderId="0" xfId="1" applyNumberFormat="1" applyFont="1" applyFill="1" applyAlignment="1">
      <alignment vertical="center"/>
    </xf>
    <xf numFmtId="166" fontId="0" fillId="0" borderId="0" xfId="1" applyNumberFormat="1" applyFont="1" applyFill="1"/>
    <xf numFmtId="0" fontId="3" fillId="0" borderId="0" xfId="2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2" borderId="0" xfId="2" applyFill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3" fillId="0" borderId="0" xfId="2" applyAlignment="1">
      <alignment horizontal="left" vertical="center"/>
    </xf>
    <xf numFmtId="0" fontId="3" fillId="0" borderId="0" xfId="2" quotePrefix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0" fillId="5" borderId="43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19" xfId="0" quotePrefix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61" xfId="0" applyFont="1" applyBorder="1" applyAlignment="1">
      <alignment vertical="center"/>
    </xf>
    <xf numFmtId="0" fontId="13" fillId="0" borderId="57" xfId="0" applyFont="1" applyBorder="1" applyAlignment="1">
      <alignment horizontal="left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6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3" borderId="62" xfId="0" quotePrefix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13" fillId="3" borderId="64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4" xfId="0" applyFont="1" applyBorder="1" applyAlignment="1">
      <alignment vertical="center"/>
    </xf>
    <xf numFmtId="0" fontId="13" fillId="0" borderId="67" xfId="0" applyFont="1" applyBorder="1" applyAlignment="1">
      <alignment vertical="center"/>
    </xf>
    <xf numFmtId="0" fontId="13" fillId="0" borderId="68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4" fillId="0" borderId="0" xfId="0" applyFont="1" applyBorder="1"/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3" fontId="5" fillId="4" borderId="0" xfId="1" applyFont="1" applyFill="1" applyBorder="1" applyAlignment="1">
      <alignment horizontal="left" vertical="center"/>
    </xf>
    <xf numFmtId="0" fontId="20" fillId="3" borderId="19" xfId="0" quotePrefix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14" fillId="0" borderId="72" xfId="0" applyFont="1" applyBorder="1" applyAlignment="1">
      <alignment horizontal="left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20" fillId="3" borderId="73" xfId="0" quotePrefix="1" applyFont="1" applyFill="1" applyBorder="1" applyAlignment="1">
      <alignment horizontal="center" vertical="center"/>
    </xf>
    <xf numFmtId="0" fontId="20" fillId="3" borderId="42" xfId="0" quotePrefix="1" applyFont="1" applyFill="1" applyBorder="1" applyAlignment="1">
      <alignment horizontal="center" vertical="center"/>
    </xf>
    <xf numFmtId="0" fontId="14" fillId="0" borderId="0" xfId="0" applyFont="1"/>
    <xf numFmtId="0" fontId="0" fillId="2" borderId="0" xfId="0" applyFill="1"/>
    <xf numFmtId="0" fontId="4" fillId="2" borderId="0" xfId="0" applyFont="1" applyFill="1" applyBorder="1"/>
    <xf numFmtId="0" fontId="5" fillId="4" borderId="0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5" borderId="43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horizontal="left" vertical="center"/>
    </xf>
    <xf numFmtId="0" fontId="13" fillId="5" borderId="20" xfId="0" applyFont="1" applyFill="1" applyBorder="1" applyAlignment="1">
      <alignment horizontal="left" vertical="center"/>
    </xf>
    <xf numFmtId="0" fontId="13" fillId="5" borderId="3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13" fillId="0" borderId="66" xfId="0" applyFont="1" applyBorder="1" applyAlignment="1">
      <alignment horizontal="left" vertical="center"/>
    </xf>
    <xf numFmtId="0" fontId="13" fillId="3" borderId="63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3" xfId="0" applyFont="1" applyBorder="1" applyAlignment="1">
      <alignment vertical="center"/>
    </xf>
    <xf numFmtId="0" fontId="21" fillId="5" borderId="38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3" fillId="5" borderId="43" xfId="0" applyFont="1" applyFill="1" applyBorder="1" applyAlignment="1">
      <alignment horizontal="left" vertical="center"/>
    </xf>
    <xf numFmtId="0" fontId="23" fillId="5" borderId="18" xfId="0" applyFont="1" applyFill="1" applyBorder="1" applyAlignment="1">
      <alignment horizontal="left" vertical="center"/>
    </xf>
    <xf numFmtId="0" fontId="23" fillId="5" borderId="20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left" vertical="center"/>
    </xf>
    <xf numFmtId="0" fontId="23" fillId="3" borderId="4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18" xfId="0" applyFont="1" applyBorder="1" applyAlignment="1">
      <alignment horizontal="left" vertical="center"/>
    </xf>
    <xf numFmtId="0" fontId="23" fillId="3" borderId="3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43" fontId="24" fillId="3" borderId="63" xfId="1" applyFont="1" applyFill="1" applyBorder="1" applyAlignment="1">
      <alignment horizontal="center" vertical="center"/>
    </xf>
    <xf numFmtId="43" fontId="24" fillId="0" borderId="63" xfId="1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3" xfId="0" applyFont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5" fontId="23" fillId="0" borderId="8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0" fillId="0" borderId="0" xfId="0" applyFont="1"/>
    <xf numFmtId="168" fontId="23" fillId="3" borderId="0" xfId="0" applyNumberFormat="1" applyFont="1" applyFill="1" applyAlignment="1">
      <alignment horizontal="center" vertical="center"/>
    </xf>
    <xf numFmtId="165" fontId="23" fillId="3" borderId="0" xfId="0" applyNumberFormat="1" applyFont="1" applyFill="1" applyAlignment="1">
      <alignment horizontal="left" vertical="center"/>
    </xf>
    <xf numFmtId="165" fontId="23" fillId="3" borderId="0" xfId="0" applyNumberFormat="1" applyFont="1" applyFill="1" applyAlignment="1">
      <alignment vertical="center"/>
    </xf>
    <xf numFmtId="0" fontId="23" fillId="0" borderId="0" xfId="0" applyFont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3" fillId="2" borderId="44" xfId="0" applyFont="1" applyFill="1" applyBorder="1" applyAlignment="1">
      <alignment horizontal="center" vertical="center"/>
    </xf>
    <xf numFmtId="0" fontId="23" fillId="3" borderId="42" xfId="0" quotePrefix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3" borderId="19" xfId="0" quotePrefix="1" applyFont="1" applyFill="1" applyBorder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7" borderId="2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1" fontId="1" fillId="7" borderId="21" xfId="0" applyNumberFormat="1" applyFont="1" applyFill="1" applyBorder="1" applyAlignment="1">
      <alignment horizontal="center" vertical="center" wrapText="1"/>
    </xf>
    <xf numFmtId="1" fontId="1" fillId="7" borderId="0" xfId="0" applyNumberFormat="1" applyFont="1" applyFill="1" applyAlignment="1">
      <alignment horizontal="center" vertical="center" wrapText="1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32" xfId="0" applyFont="1" applyBorder="1" applyAlignment="1">
      <alignment horizontal="left" vertical="center" indent="1"/>
    </xf>
    <xf numFmtId="0" fontId="23" fillId="0" borderId="15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24" fillId="2" borderId="7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5" fontId="23" fillId="0" borderId="8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5" borderId="31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5" borderId="41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52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39" xfId="0" applyFont="1" applyFill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5" borderId="49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horizontal="center" vertical="center"/>
    </xf>
    <xf numFmtId="0" fontId="23" fillId="5" borderId="5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51" xfId="0" applyFont="1" applyFill="1" applyBorder="1" applyAlignment="1">
      <alignment horizontal="center" vertical="center"/>
    </xf>
    <xf numFmtId="0" fontId="23" fillId="5" borderId="5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 vertical="center" wrapText="1"/>
    </xf>
    <xf numFmtId="49" fontId="1" fillId="7" borderId="0" xfId="0" applyNumberFormat="1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1" quotePrefix="1" applyNumberFormat="1" applyFont="1" applyFill="1" applyBorder="1" applyAlignment="1">
      <alignment horizontal="center" vertical="center"/>
    </xf>
    <xf numFmtId="0" fontId="8" fillId="6" borderId="7" xfId="1" quotePrefix="1" applyNumberFormat="1" applyFont="1" applyFill="1" applyBorder="1" applyAlignment="1">
      <alignment horizontal="center" vertical="center"/>
    </xf>
    <xf numFmtId="166" fontId="9" fillId="6" borderId="8" xfId="1" applyNumberFormat="1" applyFont="1" applyFill="1" applyBorder="1" applyAlignment="1">
      <alignment horizontal="center" vertical="center" wrapText="1"/>
    </xf>
    <xf numFmtId="166" fontId="9" fillId="6" borderId="21" xfId="1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19" fillId="4" borderId="0" xfId="3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168" fontId="5" fillId="3" borderId="0" xfId="0" applyNumberFormat="1" applyFont="1" applyFill="1" applyAlignment="1">
      <alignment horizontal="left" vertical="center"/>
    </xf>
    <xf numFmtId="0" fontId="13" fillId="0" borderId="32" xfId="0" applyFont="1" applyBorder="1" applyAlignment="1">
      <alignment horizontal="left" vertical="center" indent="1"/>
    </xf>
    <xf numFmtId="0" fontId="13" fillId="0" borderId="28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49" xfId="0" applyFont="1" applyFill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5" borderId="50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51" xfId="0" applyFont="1" applyFill="1" applyBorder="1" applyAlignment="1">
      <alignment horizontal="center" vertical="center"/>
    </xf>
    <xf numFmtId="0" fontId="0" fillId="5" borderId="5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5" borderId="40" xfId="0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5" fillId="4" borderId="0" xfId="0" applyFont="1" applyFill="1" applyAlignment="1">
      <alignment horizontal="left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3" xfId="2" xr:uid="{00000000-0005-0000-0000-000003000000}"/>
  </cellStyles>
  <dxfs count="134"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ill>
        <patternFill>
          <bgColor rgb="FF00B0F0"/>
        </patternFill>
      </fill>
    </dxf>
    <dxf>
      <font>
        <b/>
        <i/>
        <color rgb="FFFF013D"/>
      </font>
      <fill>
        <patternFill>
          <bgColor rgb="FFFFFFCC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FCCFF"/>
        </patternFill>
      </fill>
    </dxf>
    <dxf>
      <font>
        <b/>
        <i/>
        <color rgb="FFFF0066"/>
      </font>
      <fill>
        <patternFill patternType="none">
          <bgColor auto="1"/>
        </patternFill>
      </fill>
    </dxf>
    <dxf>
      <font>
        <b/>
        <i/>
        <color rgb="FFFF013D"/>
      </font>
      <fill>
        <patternFill>
          <bgColor rgb="FFFFFFCC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FCCFF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b/>
        <i/>
        <color auto="1"/>
      </font>
      <fill>
        <patternFill>
          <bgColor rgb="FF99FFCC"/>
        </patternFill>
      </fill>
    </dxf>
    <dxf>
      <font>
        <b/>
        <i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X51"/>
  <sheetViews>
    <sheetView tabSelected="1" topLeftCell="A7" zoomScale="66" zoomScaleNormal="66" zoomScaleSheetLayoutView="70" workbookViewId="0">
      <selection activeCell="AJ12" sqref="AJ12"/>
    </sheetView>
  </sheetViews>
  <sheetFormatPr defaultColWidth="9.1796875" defaultRowHeight="14.5"/>
  <cols>
    <col min="1" max="1" width="10.1796875" style="198" customWidth="1"/>
    <col min="2" max="2" width="6.6328125" style="198" customWidth="1"/>
    <col min="3" max="3" width="5.26953125" style="198" customWidth="1"/>
    <col min="4" max="4" width="40.7265625" style="198" customWidth="1"/>
    <col min="5" max="5" width="15.26953125" style="217" customWidth="1"/>
    <col min="6" max="6" width="23.1796875" style="198" customWidth="1"/>
    <col min="7" max="7" width="23.453125" style="198" customWidth="1"/>
    <col min="8" max="8" width="22.7265625" style="198" customWidth="1"/>
    <col min="9" max="9" width="22.54296875" style="198" customWidth="1"/>
    <col min="10" max="10" width="20.54296875" style="198" customWidth="1"/>
    <col min="11" max="11" width="18.7265625" style="198" customWidth="1"/>
    <col min="12" max="12" width="18" style="198" customWidth="1"/>
    <col min="13" max="13" width="9.1796875" style="198" customWidth="1"/>
    <col min="14" max="14" width="17.453125" style="198" customWidth="1"/>
    <col min="15" max="15" width="11" style="198" customWidth="1"/>
    <col min="16" max="16" width="19.453125" style="198" customWidth="1"/>
    <col min="17" max="17" width="10" style="198" customWidth="1"/>
    <col min="18" max="18" width="16.26953125" style="198" customWidth="1"/>
    <col min="19" max="19" width="12.54296875" style="198" customWidth="1"/>
    <col min="20" max="20" width="6.1796875" style="198" customWidth="1"/>
    <col min="21" max="21" width="13" style="1" customWidth="1"/>
    <col min="22" max="22" width="22.453125" style="1" customWidth="1"/>
    <col min="23" max="23" width="13.81640625" style="1" customWidth="1"/>
    <col min="24" max="24" width="13" style="1" customWidth="1"/>
    <col min="25" max="25" width="7.81640625" style="1" customWidth="1"/>
    <col min="26" max="26" width="14.453125" style="1" bestFit="1" customWidth="1"/>
    <col min="27" max="27" width="7.6328125" style="1" bestFit="1" customWidth="1"/>
    <col min="28" max="28" width="4.81640625" style="1" customWidth="1"/>
    <col min="29" max="29" width="23" style="1" customWidth="1"/>
    <col min="30" max="31" width="16.453125" style="1" customWidth="1"/>
    <col min="32" max="32" width="6.1796875" style="1" customWidth="1"/>
    <col min="33" max="36" width="4.81640625" style="1" customWidth="1"/>
    <col min="37" max="37" width="7.453125" style="1" customWidth="1"/>
    <col min="38" max="42" width="4.81640625" style="1" customWidth="1"/>
    <col min="43" max="16384" width="9.1796875" style="198"/>
  </cols>
  <sheetData>
    <row r="3" spans="2:50" ht="24.75" customHeight="1">
      <c r="B3" s="248" t="s">
        <v>17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2:50" s="1" customFormat="1" ht="28.5" customHeight="1">
      <c r="B4" s="249" t="s">
        <v>18</v>
      </c>
      <c r="C4" s="249"/>
      <c r="D4" s="249"/>
      <c r="E4" s="199">
        <v>44714</v>
      </c>
      <c r="F4" s="200" t="str">
        <f>CHOOSE(WEEKDAY(E4,1),"Minggu","Senin","Selasa","Rabu","Kamis","Jumat","Sabtu")</f>
        <v>Kamis</v>
      </c>
      <c r="G4" s="201"/>
      <c r="H4" s="201"/>
      <c r="I4" s="201"/>
      <c r="J4" s="201"/>
      <c r="K4" s="190"/>
      <c r="L4" s="190"/>
      <c r="M4" s="190"/>
      <c r="N4" s="190"/>
      <c r="O4" s="202"/>
      <c r="P4" s="190"/>
      <c r="Q4" s="190"/>
      <c r="R4" s="190"/>
      <c r="S4" s="190"/>
    </row>
    <row r="5" spans="2:50" s="1" customFormat="1" ht="28.5" customHeight="1">
      <c r="B5" s="249" t="s">
        <v>19</v>
      </c>
      <c r="C5" s="249"/>
      <c r="D5" s="249"/>
      <c r="E5" s="250" t="s">
        <v>433</v>
      </c>
      <c r="F5" s="250"/>
      <c r="G5" s="250"/>
      <c r="H5" s="250"/>
      <c r="I5" s="250"/>
      <c r="J5" s="203"/>
      <c r="K5" s="190"/>
      <c r="L5" s="190"/>
      <c r="M5" s="190"/>
      <c r="N5" s="190"/>
      <c r="O5" s="202"/>
      <c r="P5" s="190"/>
      <c r="Q5" s="190"/>
      <c r="R5" s="190"/>
      <c r="S5" s="190"/>
    </row>
    <row r="6" spans="2:50" s="1" customFormat="1" ht="28.5" customHeight="1">
      <c r="B6" s="249" t="s">
        <v>312</v>
      </c>
      <c r="C6" s="249"/>
      <c r="D6" s="249"/>
      <c r="E6" s="251" t="str">
        <f>VLOOKUP($E7,'Master Kegiatan'!$A:$B,2,FALSE)</f>
        <v>Semprot Gulma TBM 3 - TM  (KANBAST)</v>
      </c>
      <c r="F6" s="251"/>
      <c r="G6" s="251"/>
      <c r="H6" s="204"/>
      <c r="I6" s="205" t="str">
        <f>VLOOKUP(E6,'Master Kegiatan'!B:C,2,FALSE)</f>
        <v>Ha</v>
      </c>
      <c r="J6" s="205"/>
      <c r="K6" s="190"/>
      <c r="L6" s="190"/>
      <c r="M6" s="190"/>
      <c r="N6" s="190"/>
      <c r="O6" s="202"/>
      <c r="P6" s="190"/>
      <c r="Q6" s="190"/>
      <c r="R6" s="190"/>
      <c r="S6" s="190"/>
    </row>
    <row r="7" spans="2:50" s="1" customFormat="1" ht="28.5" customHeight="1" thickBot="1">
      <c r="B7" s="252" t="s">
        <v>311</v>
      </c>
      <c r="C7" s="252"/>
      <c r="D7" s="252"/>
      <c r="E7" s="206">
        <v>58</v>
      </c>
      <c r="F7" s="204">
        <f>IF($F4="sabtu",VLOOKUP($E6,'Master Kegiatan'!$B:$H,7,FALSE),VLOOKUP($E6,'Master Kegiatan'!$B:$H,6,FALSE))</f>
        <v>2.2000000000000002</v>
      </c>
      <c r="G7" s="207"/>
      <c r="H7" s="207"/>
      <c r="I7" s="207"/>
      <c r="J7" s="207"/>
      <c r="K7" s="208"/>
      <c r="L7" s="208"/>
      <c r="M7" s="208"/>
      <c r="N7" s="208"/>
      <c r="O7" s="208"/>
      <c r="P7" s="208"/>
      <c r="Q7" s="208"/>
      <c r="R7" s="208"/>
      <c r="S7" s="208"/>
    </row>
    <row r="8" spans="2:50" s="1" customFormat="1" ht="20.149999999999999" customHeight="1" thickTop="1">
      <c r="B8" s="253" t="s">
        <v>5</v>
      </c>
      <c r="C8" s="254"/>
      <c r="D8" s="259" t="s">
        <v>6</v>
      </c>
      <c r="E8" s="262" t="s">
        <v>4</v>
      </c>
      <c r="F8" s="148" t="s">
        <v>643</v>
      </c>
      <c r="G8" s="148" t="s">
        <v>435</v>
      </c>
      <c r="H8" s="148" t="s">
        <v>435</v>
      </c>
      <c r="I8" s="148" t="s">
        <v>435</v>
      </c>
      <c r="J8" s="148" t="s">
        <v>435</v>
      </c>
      <c r="K8" s="265" t="s">
        <v>8</v>
      </c>
      <c r="L8" s="266"/>
      <c r="M8" s="266"/>
      <c r="N8" s="266"/>
      <c r="O8" s="266"/>
      <c r="P8" s="271" t="s">
        <v>12</v>
      </c>
      <c r="Q8" s="266"/>
      <c r="R8" s="266"/>
      <c r="S8" s="272"/>
      <c r="U8" s="275" t="s">
        <v>20</v>
      </c>
      <c r="V8" s="276"/>
      <c r="W8" s="276"/>
      <c r="X8" s="276"/>
      <c r="Y8" s="276"/>
      <c r="Z8" s="276"/>
      <c r="AA8" s="277"/>
      <c r="AB8" s="209"/>
      <c r="AC8" s="275" t="s">
        <v>21</v>
      </c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7"/>
    </row>
    <row r="9" spans="2:50" s="1" customFormat="1" ht="20.149999999999999" customHeight="1">
      <c r="B9" s="255"/>
      <c r="C9" s="256"/>
      <c r="D9" s="260"/>
      <c r="E9" s="263"/>
      <c r="F9" s="149" t="s">
        <v>644</v>
      </c>
      <c r="G9" s="149" t="s">
        <v>24</v>
      </c>
      <c r="H9" s="149" t="s">
        <v>24</v>
      </c>
      <c r="I9" s="149" t="s">
        <v>24</v>
      </c>
      <c r="J9" s="149" t="s">
        <v>24</v>
      </c>
      <c r="K9" s="267"/>
      <c r="L9" s="268"/>
      <c r="M9" s="268"/>
      <c r="N9" s="268"/>
      <c r="O9" s="268"/>
      <c r="P9" s="273"/>
      <c r="Q9" s="270"/>
      <c r="R9" s="270"/>
      <c r="S9" s="274"/>
      <c r="U9" s="278"/>
      <c r="V9" s="279"/>
      <c r="W9" s="279"/>
      <c r="X9" s="279"/>
      <c r="Y9" s="279"/>
      <c r="Z9" s="279"/>
      <c r="AA9" s="280"/>
      <c r="AB9" s="209"/>
      <c r="AC9" s="278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80"/>
    </row>
    <row r="10" spans="2:50" s="1" customFormat="1" ht="20.149999999999999" customHeight="1">
      <c r="B10" s="255"/>
      <c r="C10" s="256"/>
      <c r="D10" s="260"/>
      <c r="E10" s="263"/>
      <c r="F10" s="150" t="s">
        <v>645</v>
      </c>
      <c r="G10" s="150" t="s">
        <v>25</v>
      </c>
      <c r="H10" s="150" t="s">
        <v>25</v>
      </c>
      <c r="I10" s="150" t="s">
        <v>25</v>
      </c>
      <c r="J10" s="150" t="s">
        <v>25</v>
      </c>
      <c r="K10" s="269"/>
      <c r="L10" s="270"/>
      <c r="M10" s="270"/>
      <c r="N10" s="270"/>
      <c r="O10" s="270"/>
      <c r="P10" s="281" t="s">
        <v>13</v>
      </c>
      <c r="Q10" s="283" t="s">
        <v>15</v>
      </c>
      <c r="R10" s="283" t="s">
        <v>8</v>
      </c>
      <c r="S10" s="285" t="s">
        <v>14</v>
      </c>
      <c r="T10" s="210"/>
      <c r="U10" s="287" t="s">
        <v>292</v>
      </c>
      <c r="V10" s="287" t="s">
        <v>135</v>
      </c>
      <c r="W10" s="287" t="s">
        <v>293</v>
      </c>
      <c r="X10" s="287" t="s">
        <v>294</v>
      </c>
      <c r="Y10" s="218" t="s">
        <v>295</v>
      </c>
      <c r="Z10" s="218" t="s">
        <v>296</v>
      </c>
      <c r="AA10" s="218" t="s">
        <v>297</v>
      </c>
      <c r="AB10" s="209"/>
      <c r="AC10" s="218" t="s">
        <v>135</v>
      </c>
      <c r="AD10" s="218" t="s">
        <v>293</v>
      </c>
      <c r="AE10" s="218" t="s">
        <v>298</v>
      </c>
      <c r="AF10" s="218" t="s">
        <v>299</v>
      </c>
      <c r="AG10" s="218" t="s">
        <v>300</v>
      </c>
      <c r="AH10" s="218" t="s">
        <v>301</v>
      </c>
      <c r="AI10" s="220" t="s">
        <v>302</v>
      </c>
      <c r="AJ10" s="218" t="s">
        <v>303</v>
      </c>
      <c r="AK10" s="289" t="s">
        <v>304</v>
      </c>
      <c r="AL10" s="218" t="s">
        <v>305</v>
      </c>
      <c r="AM10" s="218" t="s">
        <v>306</v>
      </c>
      <c r="AN10" s="218" t="s">
        <v>307</v>
      </c>
      <c r="AO10" s="218" t="s">
        <v>308</v>
      </c>
      <c r="AP10" s="218" t="s">
        <v>297</v>
      </c>
      <c r="AU10" s="210"/>
      <c r="AV10" s="210"/>
      <c r="AW10" s="210"/>
      <c r="AX10" s="210"/>
    </row>
    <row r="11" spans="2:50" s="1" customFormat="1" ht="39.75" customHeight="1" thickBot="1">
      <c r="B11" s="257"/>
      <c r="C11" s="258"/>
      <c r="D11" s="261"/>
      <c r="E11" s="264"/>
      <c r="F11" s="151" t="s">
        <v>7</v>
      </c>
      <c r="G11" s="151" t="s">
        <v>7</v>
      </c>
      <c r="H11" s="151" t="s">
        <v>7</v>
      </c>
      <c r="I11" s="151" t="s">
        <v>7</v>
      </c>
      <c r="J11" s="151" t="s">
        <v>7</v>
      </c>
      <c r="K11" s="152" t="s">
        <v>313</v>
      </c>
      <c r="L11" s="153" t="s">
        <v>9</v>
      </c>
      <c r="M11" s="153" t="s">
        <v>10</v>
      </c>
      <c r="N11" s="154" t="s">
        <v>11</v>
      </c>
      <c r="O11" s="155" t="s">
        <v>22</v>
      </c>
      <c r="P11" s="282"/>
      <c r="Q11" s="284"/>
      <c r="R11" s="284"/>
      <c r="S11" s="286"/>
      <c r="T11" s="210"/>
      <c r="U11" s="288"/>
      <c r="V11" s="288"/>
      <c r="W11" s="288"/>
      <c r="X11" s="288"/>
      <c r="Y11" s="219"/>
      <c r="Z11" s="219"/>
      <c r="AA11" s="219"/>
      <c r="AB11" s="209"/>
      <c r="AC11" s="219"/>
      <c r="AD11" s="219"/>
      <c r="AE11" s="219"/>
      <c r="AF11" s="219"/>
      <c r="AG11" s="219"/>
      <c r="AH11" s="219"/>
      <c r="AI11" s="221"/>
      <c r="AJ11" s="219"/>
      <c r="AK11" s="290"/>
      <c r="AL11" s="219"/>
      <c r="AM11" s="219"/>
      <c r="AN11" s="219"/>
      <c r="AO11" s="219"/>
      <c r="AP11" s="219"/>
      <c r="AQ11" s="210"/>
      <c r="AR11" s="210"/>
      <c r="AS11" s="210"/>
      <c r="AT11" s="210"/>
      <c r="AU11" s="210"/>
      <c r="AV11" s="210"/>
      <c r="AW11" s="210"/>
      <c r="AX11" s="210"/>
    </row>
    <row r="12" spans="2:50" s="210" customFormat="1" ht="45" customHeight="1" thickTop="1">
      <c r="B12" s="211" t="s">
        <v>342</v>
      </c>
      <c r="C12" s="212">
        <v>1</v>
      </c>
      <c r="D12" s="156" t="str">
        <f>IFERROR(VLOOKUP(B12&amp;C12,'Master Karyawan'!$A:$B,2,FALSE),"")</f>
        <v>Adriano deCarvallo</v>
      </c>
      <c r="E12" s="157" t="s">
        <v>434</v>
      </c>
      <c r="F12" s="158">
        <v>3.66</v>
      </c>
      <c r="G12" s="167"/>
      <c r="H12" s="158"/>
      <c r="I12" s="158"/>
      <c r="J12" s="158"/>
      <c r="K12" s="159">
        <f t="shared" ref="K12:K42" si="0">SUM(F12:I12)</f>
        <v>3.66</v>
      </c>
      <c r="L12" s="160" t="str">
        <f>I6</f>
        <v>Ha</v>
      </c>
      <c r="M12" s="160">
        <f>F7</f>
        <v>2.2000000000000002</v>
      </c>
      <c r="N12" s="160">
        <f t="shared" ref="N12:N42" si="1">IF(K12="","",IF(K12&gt;M12,K12-M12,IF(K12&lt;M12,"","")))</f>
        <v>1.46</v>
      </c>
      <c r="O12" s="161" t="str">
        <f>IF(K12=0,"",IF(K12&lt;M12,K12-M12,IF(K12&gt;M12,"",)))</f>
        <v/>
      </c>
      <c r="P12" s="162"/>
      <c r="Q12" s="163"/>
      <c r="R12" s="163"/>
      <c r="S12" s="164"/>
      <c r="U12" s="38"/>
      <c r="V12" s="108" t="str">
        <f>VLOOKUP(D12:D23,'Master Karyawan'!B3:C1882,2,0)</f>
        <v>00/00EA/0122/2011</v>
      </c>
      <c r="W12" s="109">
        <f>E4</f>
        <v>44714</v>
      </c>
      <c r="X12" s="108" t="str">
        <f>IF(E12="I","M",IF(E12="S","S1",IF(E12="C","C",IF(K12&lt;M12,"M",IF(K12&gt;=M12,"K")))))</f>
        <v>K</v>
      </c>
      <c r="Y12" s="108"/>
      <c r="Z12" s="108"/>
      <c r="AA12" s="108"/>
      <c r="AB12" s="1"/>
      <c r="AC12" s="1" t="str">
        <f t="shared" ref="AC12:AC42" si="2">V12</f>
        <v>00/00EA/0122/2011</v>
      </c>
      <c r="AD12" s="213">
        <f t="shared" ref="AD12:AD42" si="3">W12</f>
        <v>44714</v>
      </c>
      <c r="AE12" s="1">
        <v>2010</v>
      </c>
      <c r="AF12" s="1"/>
      <c r="AG12" s="1"/>
      <c r="AH12" s="1"/>
      <c r="AI12" s="1"/>
      <c r="AJ12" s="1" t="s">
        <v>309</v>
      </c>
      <c r="AK12" s="1"/>
      <c r="AL12" s="1">
        <v>1</v>
      </c>
      <c r="AM12" s="1" t="s">
        <v>310</v>
      </c>
      <c r="AN12" s="1"/>
      <c r="AO12" s="89"/>
      <c r="AP12" s="89"/>
    </row>
    <row r="13" spans="2:50" s="210" customFormat="1" ht="45" customHeight="1">
      <c r="B13" s="214" t="s">
        <v>342</v>
      </c>
      <c r="C13" s="215">
        <v>2</v>
      </c>
      <c r="D13" s="165" t="str">
        <f>IFERROR(VLOOKUP(B13&amp;C13,'Master Karyawan'!$A:$B,2,FALSE),"")</f>
        <v>Agustinus Kadima</v>
      </c>
      <c r="E13" s="166" t="s">
        <v>442</v>
      </c>
      <c r="F13" s="167"/>
      <c r="G13" s="167"/>
      <c r="H13" s="167"/>
      <c r="I13" s="167"/>
      <c r="J13" s="167"/>
      <c r="K13" s="168">
        <f t="shared" si="0"/>
        <v>0</v>
      </c>
      <c r="L13" s="169" t="str">
        <f>I6</f>
        <v>Ha</v>
      </c>
      <c r="M13" s="169">
        <f>F7</f>
        <v>2.2000000000000002</v>
      </c>
      <c r="N13" s="169" t="str">
        <f t="shared" si="1"/>
        <v/>
      </c>
      <c r="O13" s="170" t="str">
        <f t="shared" ref="O13:O43" si="4">IF(K13=0,"",IF(K13&lt;M13,K13-M13,IF(K13&gt;M13,"",)))</f>
        <v/>
      </c>
      <c r="P13" s="225" t="s">
        <v>647</v>
      </c>
      <c r="Q13" s="226"/>
      <c r="R13" s="227" t="s">
        <v>436</v>
      </c>
      <c r="S13" s="228"/>
      <c r="U13" s="38"/>
      <c r="V13" s="108" t="str">
        <f>VLOOKUP(D13:D24,'Master Karyawan'!B4:C1883,2,0)</f>
        <v>00/00EA/0122/2021</v>
      </c>
      <c r="W13" s="109">
        <f>E4</f>
        <v>44714</v>
      </c>
      <c r="X13" s="108" t="str">
        <f t="shared" ref="X13:X39" si="5">IF(E13="I","M",IF(E13="S","S1",IF(E13="C","C",IF(K13&lt;M13,"M",IF(K13&gt;=M13,"K")))))</f>
        <v>C</v>
      </c>
      <c r="Y13" s="108"/>
      <c r="Z13" s="108"/>
      <c r="AA13" s="108"/>
      <c r="AB13" s="1"/>
      <c r="AC13" s="1" t="str">
        <f t="shared" si="2"/>
        <v>00/00EA/0122/2021</v>
      </c>
      <c r="AD13" s="213">
        <f t="shared" si="3"/>
        <v>44714</v>
      </c>
      <c r="AE13" s="1">
        <v>2010</v>
      </c>
      <c r="AF13" s="1"/>
      <c r="AG13" s="1"/>
      <c r="AH13" s="1"/>
      <c r="AI13" s="1"/>
      <c r="AJ13" s="1" t="s">
        <v>309</v>
      </c>
      <c r="AK13" s="1"/>
      <c r="AL13" s="1">
        <v>1</v>
      </c>
      <c r="AM13" s="1" t="s">
        <v>310</v>
      </c>
      <c r="AN13" s="1"/>
      <c r="AO13" s="89"/>
      <c r="AP13" s="89"/>
    </row>
    <row r="14" spans="2:50" s="210" customFormat="1" ht="45" customHeight="1">
      <c r="B14" s="214" t="s">
        <v>342</v>
      </c>
      <c r="C14" s="215">
        <v>3</v>
      </c>
      <c r="D14" s="165" t="str">
        <f>IFERROR(VLOOKUP(B14&amp;C14,'Master Karyawan'!$A:$B,2,FALSE),"")</f>
        <v>Damatus Tukre</v>
      </c>
      <c r="E14" s="166" t="s">
        <v>434</v>
      </c>
      <c r="F14" s="167">
        <v>3.66</v>
      </c>
      <c r="G14" s="167"/>
      <c r="H14" s="167"/>
      <c r="I14" s="167"/>
      <c r="J14" s="167"/>
      <c r="K14" s="168">
        <f t="shared" si="0"/>
        <v>3.66</v>
      </c>
      <c r="L14" s="169" t="str">
        <f>I6</f>
        <v>Ha</v>
      </c>
      <c r="M14" s="169">
        <f>F7</f>
        <v>2.2000000000000002</v>
      </c>
      <c r="N14" s="169">
        <f t="shared" si="1"/>
        <v>1.46</v>
      </c>
      <c r="O14" s="170" t="str">
        <f t="shared" si="4"/>
        <v/>
      </c>
      <c r="P14" s="171" t="s">
        <v>634</v>
      </c>
      <c r="Q14" s="172" t="s">
        <v>635</v>
      </c>
      <c r="R14" s="172">
        <v>35</v>
      </c>
      <c r="S14" s="173">
        <v>1.35</v>
      </c>
      <c r="U14" s="38"/>
      <c r="V14" s="108" t="str">
        <f>VLOOKUP(D14:D25,'Master Karyawan'!B5:C1884,2,0)</f>
        <v>00/00EA/0122/2029</v>
      </c>
      <c r="W14" s="109">
        <f>E4</f>
        <v>44714</v>
      </c>
      <c r="X14" s="108" t="str">
        <f t="shared" si="5"/>
        <v>K</v>
      </c>
      <c r="Y14" s="108"/>
      <c r="Z14" s="108"/>
      <c r="AA14" s="108"/>
      <c r="AB14" s="1"/>
      <c r="AC14" s="1" t="str">
        <f t="shared" si="2"/>
        <v>00/00EA/0122/2029</v>
      </c>
      <c r="AD14" s="213">
        <f t="shared" si="3"/>
        <v>44714</v>
      </c>
      <c r="AE14" s="1">
        <v>2010</v>
      </c>
      <c r="AF14" s="1"/>
      <c r="AG14" s="1"/>
      <c r="AH14" s="1"/>
      <c r="AI14" s="1"/>
      <c r="AJ14" s="1" t="s">
        <v>309</v>
      </c>
      <c r="AK14" s="1"/>
      <c r="AL14" s="1">
        <v>1</v>
      </c>
      <c r="AM14" s="1" t="s">
        <v>310</v>
      </c>
      <c r="AN14" s="1"/>
      <c r="AO14" s="89"/>
      <c r="AP14" s="89"/>
    </row>
    <row r="15" spans="2:50" s="210" customFormat="1" ht="45" customHeight="1">
      <c r="B15" s="214" t="s">
        <v>342</v>
      </c>
      <c r="C15" s="215">
        <v>4</v>
      </c>
      <c r="D15" s="165" t="str">
        <f>IFERROR(VLOOKUP(B15&amp;C15,'Master Karyawan'!$A:$B,2,FALSE),"")</f>
        <v>Karolus Mahuse</v>
      </c>
      <c r="E15" s="166" t="s">
        <v>434</v>
      </c>
      <c r="F15" s="167">
        <v>3.66</v>
      </c>
      <c r="G15" s="167"/>
      <c r="H15" s="167"/>
      <c r="I15" s="167"/>
      <c r="J15" s="167"/>
      <c r="K15" s="168">
        <f t="shared" si="0"/>
        <v>3.66</v>
      </c>
      <c r="L15" s="169" t="str">
        <f>I6</f>
        <v>Ha</v>
      </c>
      <c r="M15" s="169">
        <f>F7</f>
        <v>2.2000000000000002</v>
      </c>
      <c r="N15" s="169">
        <f t="shared" si="1"/>
        <v>1.46</v>
      </c>
      <c r="O15" s="170" t="str">
        <f t="shared" si="4"/>
        <v/>
      </c>
      <c r="P15" s="174" t="s">
        <v>637</v>
      </c>
      <c r="Q15" s="172" t="s">
        <v>635</v>
      </c>
      <c r="R15" s="175">
        <v>4</v>
      </c>
      <c r="S15" s="176">
        <v>0.15</v>
      </c>
      <c r="U15" s="38"/>
      <c r="V15" s="108" t="str">
        <f>VLOOKUP(D15:D26,'Master Karyawan'!B6:C1885,2,0)</f>
        <v>00/00EA/0122/2026</v>
      </c>
      <c r="W15" s="109">
        <f>E4</f>
        <v>44714</v>
      </c>
      <c r="X15" s="108" t="str">
        <f t="shared" si="5"/>
        <v>K</v>
      </c>
      <c r="Y15" s="108"/>
      <c r="Z15" s="108"/>
      <c r="AA15" s="108"/>
      <c r="AB15" s="1"/>
      <c r="AC15" s="1" t="str">
        <f t="shared" si="2"/>
        <v>00/00EA/0122/2026</v>
      </c>
      <c r="AD15" s="213">
        <f t="shared" si="3"/>
        <v>44714</v>
      </c>
      <c r="AE15" s="1">
        <v>2010</v>
      </c>
      <c r="AF15" s="1"/>
      <c r="AG15" s="1"/>
      <c r="AH15" s="1"/>
      <c r="AI15" s="1"/>
      <c r="AJ15" s="1" t="s">
        <v>309</v>
      </c>
      <c r="AK15" s="1"/>
      <c r="AL15" s="1">
        <v>1</v>
      </c>
      <c r="AM15" s="1" t="s">
        <v>310</v>
      </c>
      <c r="AN15" s="1"/>
      <c r="AO15" s="89"/>
      <c r="AP15" s="89"/>
    </row>
    <row r="16" spans="2:50" s="210" customFormat="1" ht="45" customHeight="1">
      <c r="B16" s="214" t="s">
        <v>342</v>
      </c>
      <c r="C16" s="215">
        <v>5</v>
      </c>
      <c r="D16" s="165" t="str">
        <f>IFERROR(VLOOKUP(B16&amp;C16,'Master Karyawan'!$A:$B,2,FALSE),"")</f>
        <v>LAMBERTUS SERAN</v>
      </c>
      <c r="E16" s="166" t="s">
        <v>434</v>
      </c>
      <c r="F16" s="167">
        <v>3.66</v>
      </c>
      <c r="G16" s="167"/>
      <c r="H16" s="167"/>
      <c r="I16" s="167"/>
      <c r="J16" s="167"/>
      <c r="K16" s="168">
        <f t="shared" si="0"/>
        <v>3.66</v>
      </c>
      <c r="L16" s="169" t="str">
        <f>I6</f>
        <v>Ha</v>
      </c>
      <c r="M16" s="169">
        <f>F7</f>
        <v>2.2000000000000002</v>
      </c>
      <c r="N16" s="169">
        <f t="shared" si="1"/>
        <v>1.46</v>
      </c>
      <c r="O16" s="170" t="str">
        <f t="shared" si="4"/>
        <v/>
      </c>
      <c r="P16" s="174" t="s">
        <v>636</v>
      </c>
      <c r="Q16" s="172" t="s">
        <v>635</v>
      </c>
      <c r="R16" s="175">
        <v>6</v>
      </c>
      <c r="S16" s="176">
        <v>0.23</v>
      </c>
      <c r="U16" s="38"/>
      <c r="V16" s="108" t="str">
        <f>VLOOKUP(D16:D27,'Master Karyawan'!B7:C1886,2,0)</f>
        <v>00/00EA/0122/2002</v>
      </c>
      <c r="W16" s="109">
        <f>E4</f>
        <v>44714</v>
      </c>
      <c r="X16" s="108" t="str">
        <f t="shared" si="5"/>
        <v>K</v>
      </c>
      <c r="Y16" s="108"/>
      <c r="Z16" s="108"/>
      <c r="AA16" s="108"/>
      <c r="AB16" s="1"/>
      <c r="AC16" s="1" t="str">
        <f t="shared" si="2"/>
        <v>00/00EA/0122/2002</v>
      </c>
      <c r="AD16" s="213">
        <f t="shared" si="3"/>
        <v>44714</v>
      </c>
      <c r="AE16" s="1">
        <v>2010</v>
      </c>
      <c r="AF16" s="1"/>
      <c r="AG16" s="1"/>
      <c r="AH16" s="1"/>
      <c r="AI16" s="1"/>
      <c r="AJ16" s="1" t="s">
        <v>309</v>
      </c>
      <c r="AK16" s="1"/>
      <c r="AL16" s="1">
        <v>1</v>
      </c>
      <c r="AM16" s="1" t="s">
        <v>310</v>
      </c>
      <c r="AN16" s="1"/>
      <c r="AO16" s="89"/>
      <c r="AP16" s="89"/>
    </row>
    <row r="17" spans="2:42" s="210" customFormat="1" ht="45" customHeight="1">
      <c r="B17" s="214" t="s">
        <v>342</v>
      </c>
      <c r="C17" s="215">
        <v>6</v>
      </c>
      <c r="D17" s="165" t="str">
        <f>IFERROR(VLOOKUP(B17&amp;C17,'Master Karyawan'!$A:$B,2,FALSE),"")</f>
        <v>Selestinus Kesahay</v>
      </c>
      <c r="E17" s="166" t="s">
        <v>434</v>
      </c>
      <c r="F17" s="167">
        <v>3.66</v>
      </c>
      <c r="G17" s="167"/>
      <c r="H17" s="167"/>
      <c r="I17" s="167"/>
      <c r="J17" s="167"/>
      <c r="K17" s="168">
        <f t="shared" si="0"/>
        <v>3.66</v>
      </c>
      <c r="L17" s="169" t="str">
        <f>I6</f>
        <v>Ha</v>
      </c>
      <c r="M17" s="169">
        <f>F7</f>
        <v>2.2000000000000002</v>
      </c>
      <c r="N17" s="169">
        <f t="shared" si="1"/>
        <v>1.46</v>
      </c>
      <c r="O17" s="170" t="str">
        <f t="shared" si="4"/>
        <v/>
      </c>
      <c r="P17" s="174"/>
      <c r="Q17" s="175"/>
      <c r="R17" s="175"/>
      <c r="S17" s="176"/>
      <c r="U17" s="38"/>
      <c r="V17" s="108" t="str">
        <f>VLOOKUP(D17:D28,'Master Karyawan'!B8:C1887,2,0)</f>
        <v>00/00EA/0122/2017</v>
      </c>
      <c r="W17" s="109">
        <f>E4</f>
        <v>44714</v>
      </c>
      <c r="X17" s="108" t="str">
        <f t="shared" si="5"/>
        <v>K</v>
      </c>
      <c r="Y17" s="108"/>
      <c r="Z17" s="108"/>
      <c r="AA17" s="108"/>
      <c r="AB17" s="1"/>
      <c r="AC17" s="1" t="str">
        <f t="shared" si="2"/>
        <v>00/00EA/0122/2017</v>
      </c>
      <c r="AD17" s="213">
        <f t="shared" si="3"/>
        <v>44714</v>
      </c>
      <c r="AE17" s="1">
        <v>2010</v>
      </c>
      <c r="AF17" s="1"/>
      <c r="AG17" s="1"/>
      <c r="AH17" s="1"/>
      <c r="AI17" s="1"/>
      <c r="AJ17" s="1" t="s">
        <v>309</v>
      </c>
      <c r="AK17" s="1"/>
      <c r="AL17" s="1">
        <v>1</v>
      </c>
      <c r="AM17" s="1" t="s">
        <v>310</v>
      </c>
      <c r="AN17" s="1"/>
      <c r="AO17" s="89"/>
      <c r="AP17" s="89"/>
    </row>
    <row r="18" spans="2:42" s="210" customFormat="1" ht="45" customHeight="1">
      <c r="B18" s="214" t="s">
        <v>342</v>
      </c>
      <c r="C18" s="215">
        <v>7</v>
      </c>
      <c r="D18" s="165" t="str">
        <f>IFERROR(VLOOKUP(B18&amp;C18,'Master Karyawan'!$A:$B,2,FALSE),"")</f>
        <v>Sunardi Sopo</v>
      </c>
      <c r="E18" s="166" t="s">
        <v>434</v>
      </c>
      <c r="F18" s="167">
        <v>3.66</v>
      </c>
      <c r="G18" s="167"/>
      <c r="H18" s="167"/>
      <c r="I18" s="167"/>
      <c r="J18" s="167"/>
      <c r="K18" s="168">
        <f t="shared" si="0"/>
        <v>3.66</v>
      </c>
      <c r="L18" s="169" t="str">
        <f>I6</f>
        <v>Ha</v>
      </c>
      <c r="M18" s="169">
        <f>F7</f>
        <v>2.2000000000000002</v>
      </c>
      <c r="N18" s="169">
        <f t="shared" si="1"/>
        <v>1.46</v>
      </c>
      <c r="O18" s="170" t="str">
        <f t="shared" si="4"/>
        <v/>
      </c>
      <c r="P18" s="177"/>
      <c r="Q18" s="178"/>
      <c r="R18" s="178"/>
      <c r="S18" s="179"/>
      <c r="U18" s="38"/>
      <c r="V18" s="108" t="str">
        <f>VLOOKUP(D18:D29,'Master Karyawan'!B9:C1888,2,0)</f>
        <v>00/00EA/0122/2016</v>
      </c>
      <c r="W18" s="109">
        <f>E4</f>
        <v>44714</v>
      </c>
      <c r="X18" s="108" t="str">
        <f t="shared" si="5"/>
        <v>K</v>
      </c>
      <c r="Y18" s="108"/>
      <c r="Z18" s="108"/>
      <c r="AA18" s="108"/>
      <c r="AB18" s="1"/>
      <c r="AC18" s="1" t="str">
        <f t="shared" si="2"/>
        <v>00/00EA/0122/2016</v>
      </c>
      <c r="AD18" s="213">
        <f t="shared" si="3"/>
        <v>44714</v>
      </c>
      <c r="AE18" s="1">
        <v>2010</v>
      </c>
      <c r="AF18" s="1"/>
      <c r="AG18" s="1"/>
      <c r="AH18" s="1"/>
      <c r="AI18" s="1"/>
      <c r="AJ18" s="1" t="s">
        <v>309</v>
      </c>
      <c r="AK18" s="1"/>
      <c r="AL18" s="1">
        <v>1</v>
      </c>
      <c r="AM18" s="1" t="s">
        <v>310</v>
      </c>
      <c r="AN18" s="1"/>
      <c r="AO18" s="89"/>
      <c r="AP18" s="89"/>
    </row>
    <row r="19" spans="2:42" s="210" customFormat="1" ht="45" customHeight="1">
      <c r="B19" s="214" t="s">
        <v>342</v>
      </c>
      <c r="C19" s="215">
        <v>8</v>
      </c>
      <c r="D19" s="165" t="str">
        <f>IFERROR(VLOOKUP(B19&amp;C19,'Master Karyawan'!$A:$B,2,FALSE),"")</f>
        <v>Mariance Seran</v>
      </c>
      <c r="E19" s="166" t="s">
        <v>434</v>
      </c>
      <c r="F19" s="167">
        <v>3.66</v>
      </c>
      <c r="G19" s="167"/>
      <c r="H19" s="167"/>
      <c r="I19" s="167"/>
      <c r="J19" s="167"/>
      <c r="K19" s="168">
        <f t="shared" si="0"/>
        <v>3.66</v>
      </c>
      <c r="L19" s="169" t="str">
        <f>I6</f>
        <v>Ha</v>
      </c>
      <c r="M19" s="169">
        <f>F7</f>
        <v>2.2000000000000002</v>
      </c>
      <c r="N19" s="169">
        <f t="shared" si="1"/>
        <v>1.46</v>
      </c>
      <c r="O19" s="170" t="str">
        <f t="shared" si="4"/>
        <v/>
      </c>
      <c r="P19" s="225"/>
      <c r="Q19" s="226"/>
      <c r="R19" s="227"/>
      <c r="S19" s="228"/>
      <c r="U19" s="38"/>
      <c r="V19" s="108" t="str">
        <f>VLOOKUP(D19:D30,'Master Karyawan'!B10:C1889,2,0)</f>
        <v>00/00EA/0122/2010</v>
      </c>
      <c r="W19" s="109">
        <f>W18</f>
        <v>44714</v>
      </c>
      <c r="X19" s="108" t="str">
        <f t="shared" si="5"/>
        <v>K</v>
      </c>
      <c r="Y19" s="108" t="str">
        <f>IFERROR(VLOOKUP(G19,'Master Karyawan'!D:F,3,FALSE),"")</f>
        <v/>
      </c>
      <c r="Z19" s="108" t="str">
        <f>IFERROR(VLOOKUP(H19,'Master Karyawan'!E:G,3,FALSE),"")</f>
        <v/>
      </c>
      <c r="AA19" s="108" t="str">
        <f>IFERROR(VLOOKUP(I19,'Master Karyawan'!F:H,3,FALSE),"")</f>
        <v/>
      </c>
      <c r="AB19" s="1" t="str">
        <f>IFERROR(VLOOKUP(K19,'Master Karyawan'!G:I,3,FALSE),"")</f>
        <v/>
      </c>
      <c r="AC19" s="1" t="str">
        <f t="shared" si="2"/>
        <v>00/00EA/0122/2010</v>
      </c>
      <c r="AD19" s="213">
        <f t="shared" si="3"/>
        <v>44714</v>
      </c>
      <c r="AE19" s="1">
        <v>2010</v>
      </c>
      <c r="AF19" s="1"/>
      <c r="AG19" s="1"/>
      <c r="AH19" s="1"/>
      <c r="AI19" s="1"/>
      <c r="AJ19" s="1" t="s">
        <v>309</v>
      </c>
      <c r="AK19" s="1"/>
      <c r="AL19" s="1">
        <v>1</v>
      </c>
      <c r="AM19" s="1" t="s">
        <v>310</v>
      </c>
      <c r="AN19" s="1"/>
      <c r="AO19" s="89"/>
      <c r="AP19" s="89"/>
    </row>
    <row r="20" spans="2:42" s="210" customFormat="1" ht="45" customHeight="1">
      <c r="B20" s="214" t="s">
        <v>342</v>
      </c>
      <c r="C20" s="215">
        <v>9</v>
      </c>
      <c r="D20" s="165" t="str">
        <f>IFERROR(VLOOKUP(B20&amp;C20,'Master Karyawan'!$A:$B,2,FALSE),"")</f>
        <v>Siti Soleha</v>
      </c>
      <c r="E20" s="166" t="s">
        <v>434</v>
      </c>
      <c r="F20" s="167">
        <v>3.66</v>
      </c>
      <c r="G20" s="167"/>
      <c r="H20" s="167"/>
      <c r="I20" s="167"/>
      <c r="J20" s="167"/>
      <c r="K20" s="168">
        <f t="shared" si="0"/>
        <v>3.66</v>
      </c>
      <c r="L20" s="169" t="str">
        <f>I6</f>
        <v>Ha</v>
      </c>
      <c r="M20" s="169">
        <f>F7</f>
        <v>2.2000000000000002</v>
      </c>
      <c r="N20" s="169">
        <f t="shared" si="1"/>
        <v>1.46</v>
      </c>
      <c r="O20" s="170" t="str">
        <f t="shared" si="4"/>
        <v/>
      </c>
      <c r="P20" s="171"/>
      <c r="Q20" s="172"/>
      <c r="R20" s="172"/>
      <c r="S20" s="173"/>
      <c r="U20" s="38"/>
      <c r="V20" s="108" t="str">
        <f>VLOOKUP(D20:D31,'Master Karyawan'!B11:C1890,2,0)</f>
        <v>00/00EA/0614/104</v>
      </c>
      <c r="W20" s="109">
        <f>W19</f>
        <v>44714</v>
      </c>
      <c r="X20" s="108" t="str">
        <f t="shared" si="5"/>
        <v>K</v>
      </c>
      <c r="Y20" s="108"/>
      <c r="Z20" s="108"/>
      <c r="AA20" s="108"/>
      <c r="AB20" s="1"/>
      <c r="AC20" s="1" t="str">
        <f t="shared" si="2"/>
        <v>00/00EA/0614/104</v>
      </c>
      <c r="AD20" s="213">
        <f t="shared" si="3"/>
        <v>44714</v>
      </c>
      <c r="AE20" s="1">
        <v>2010</v>
      </c>
      <c r="AF20" s="1"/>
      <c r="AG20" s="1"/>
      <c r="AH20" s="1"/>
      <c r="AI20" s="1"/>
      <c r="AJ20" s="1" t="s">
        <v>309</v>
      </c>
      <c r="AK20" s="1"/>
      <c r="AL20" s="1">
        <v>1</v>
      </c>
      <c r="AM20" s="1" t="s">
        <v>310</v>
      </c>
      <c r="AN20" s="1"/>
      <c r="AO20" s="89"/>
      <c r="AP20" s="89"/>
    </row>
    <row r="21" spans="2:42" s="210" customFormat="1" ht="45" customHeight="1">
      <c r="B21" s="214" t="s">
        <v>342</v>
      </c>
      <c r="C21" s="215">
        <v>10</v>
      </c>
      <c r="D21" s="165" t="str">
        <f>IFERROR(VLOOKUP(B21&amp;C21,'Master Karyawan'!$A:$B,2,FALSE),"")</f>
        <v>Veronika Dhiu</v>
      </c>
      <c r="E21" s="166" t="s">
        <v>442</v>
      </c>
      <c r="F21" s="167"/>
      <c r="G21" s="167"/>
      <c r="H21" s="167"/>
      <c r="I21" s="167"/>
      <c r="J21" s="167"/>
      <c r="K21" s="168">
        <f t="shared" si="0"/>
        <v>0</v>
      </c>
      <c r="L21" s="169" t="str">
        <f>I6</f>
        <v>Ha</v>
      </c>
      <c r="M21" s="169">
        <f>F7</f>
        <v>2.2000000000000002</v>
      </c>
      <c r="N21" s="169" t="str">
        <f t="shared" si="1"/>
        <v/>
      </c>
      <c r="O21" s="170" t="str">
        <f t="shared" si="4"/>
        <v/>
      </c>
      <c r="P21" s="174"/>
      <c r="Q21" s="172"/>
      <c r="R21" s="175"/>
      <c r="S21" s="176"/>
      <c r="U21" s="38"/>
      <c r="V21" s="108" t="str">
        <f>VLOOKUP(D21:D32,'Master Karyawan'!B12:C1891,2,0)</f>
        <v>00/00EA/0122/2009</v>
      </c>
      <c r="W21" s="109">
        <f>W20</f>
        <v>44714</v>
      </c>
      <c r="X21" s="108" t="str">
        <f t="shared" si="5"/>
        <v>C</v>
      </c>
      <c r="Y21" s="108" t="str">
        <f>IFERROR(VLOOKUP(G21,'Master Karyawan'!D:F,3,FALSE),"")</f>
        <v/>
      </c>
      <c r="Z21" s="108" t="str">
        <f>IFERROR(VLOOKUP(H21,'Master Karyawan'!E:G,3,FALSE),"")</f>
        <v/>
      </c>
      <c r="AA21" s="108" t="str">
        <f>IFERROR(VLOOKUP(I21,'Master Karyawan'!F:H,3,FALSE),"")</f>
        <v/>
      </c>
      <c r="AB21" s="1" t="str">
        <f>IFERROR(VLOOKUP(K21,'Master Karyawan'!G:I,3,FALSE),"")</f>
        <v/>
      </c>
      <c r="AC21" s="1" t="str">
        <f t="shared" si="2"/>
        <v>00/00EA/0122/2009</v>
      </c>
      <c r="AD21" s="213">
        <f t="shared" si="3"/>
        <v>44714</v>
      </c>
      <c r="AE21" s="1">
        <v>2010</v>
      </c>
      <c r="AF21" s="1"/>
      <c r="AG21" s="1"/>
      <c r="AH21" s="1"/>
      <c r="AI21" s="1"/>
      <c r="AJ21" s="1" t="s">
        <v>309</v>
      </c>
      <c r="AK21" s="1"/>
      <c r="AL21" s="1">
        <v>1</v>
      </c>
      <c r="AM21" s="1" t="s">
        <v>310</v>
      </c>
      <c r="AN21" s="1"/>
      <c r="AO21" s="89"/>
      <c r="AP21" s="89"/>
    </row>
    <row r="22" spans="2:42" s="210" customFormat="1" ht="45" customHeight="1">
      <c r="B22" s="214" t="s">
        <v>342</v>
      </c>
      <c r="C22" s="215">
        <v>11</v>
      </c>
      <c r="D22" s="165" t="str">
        <f>IFERROR(VLOOKUP(B22&amp;C22,'Master Karyawan'!$A:$B,2,FALSE),"")</f>
        <v>Yuliana Yadohamang</v>
      </c>
      <c r="E22" s="166" t="s">
        <v>646</v>
      </c>
      <c r="F22" s="167"/>
      <c r="G22" s="167"/>
      <c r="H22" s="167"/>
      <c r="I22" s="167"/>
      <c r="J22" s="167"/>
      <c r="K22" s="168">
        <f t="shared" si="0"/>
        <v>0</v>
      </c>
      <c r="L22" s="169" t="str">
        <f>I6</f>
        <v>Ha</v>
      </c>
      <c r="M22" s="169">
        <f t="shared" ref="M22:M42" si="6">M21</f>
        <v>2.2000000000000002</v>
      </c>
      <c r="N22" s="169" t="str">
        <f t="shared" si="1"/>
        <v/>
      </c>
      <c r="O22" s="170" t="str">
        <f t="shared" si="4"/>
        <v/>
      </c>
      <c r="P22" s="174"/>
      <c r="Q22" s="172"/>
      <c r="R22" s="175"/>
      <c r="S22" s="176"/>
      <c r="U22" s="38"/>
      <c r="V22" s="108" t="str">
        <f>VLOOKUP(D22:D33,'Master Karyawan'!B13:C1892,2,0)</f>
        <v>00/00EA/0814/127</v>
      </c>
      <c r="W22" s="109">
        <f>W21</f>
        <v>44714</v>
      </c>
      <c r="X22" s="108" t="str">
        <f t="shared" si="5"/>
        <v>M</v>
      </c>
      <c r="Y22" s="108"/>
      <c r="Z22" s="108"/>
      <c r="AA22" s="108"/>
      <c r="AB22" s="1"/>
      <c r="AC22" s="1" t="str">
        <f t="shared" si="2"/>
        <v>00/00EA/0814/127</v>
      </c>
      <c r="AD22" s="213">
        <f t="shared" si="3"/>
        <v>44714</v>
      </c>
      <c r="AE22" s="1">
        <v>2010</v>
      </c>
      <c r="AF22" s="1"/>
      <c r="AG22" s="1"/>
      <c r="AH22" s="1"/>
      <c r="AI22" s="1"/>
      <c r="AJ22" s="1" t="s">
        <v>309</v>
      </c>
      <c r="AK22" s="1"/>
      <c r="AL22" s="1">
        <v>1</v>
      </c>
      <c r="AM22" s="1" t="s">
        <v>310</v>
      </c>
      <c r="AN22" s="1"/>
      <c r="AO22" s="89"/>
      <c r="AP22" s="89"/>
    </row>
    <row r="23" spans="2:42" s="210" customFormat="1" ht="45" customHeight="1">
      <c r="B23" s="214" t="s">
        <v>342</v>
      </c>
      <c r="C23" s="215">
        <v>12</v>
      </c>
      <c r="D23" s="165" t="str">
        <f>IFERROR(VLOOKUP(B23&amp;C23,'Master Karyawan'!$A:$B,2,FALSE),"")</f>
        <v>Elias Kahsinam</v>
      </c>
      <c r="E23" s="166" t="s">
        <v>434</v>
      </c>
      <c r="F23" s="167">
        <v>3.65</v>
      </c>
      <c r="G23" s="167"/>
      <c r="H23" s="167"/>
      <c r="I23" s="167"/>
      <c r="J23" s="167"/>
      <c r="K23" s="168">
        <f t="shared" si="0"/>
        <v>3.65</v>
      </c>
      <c r="L23" s="169" t="str">
        <f>I6</f>
        <v>Ha</v>
      </c>
      <c r="M23" s="169">
        <f t="shared" si="6"/>
        <v>2.2000000000000002</v>
      </c>
      <c r="N23" s="169">
        <f t="shared" si="1"/>
        <v>1.4499999999999997</v>
      </c>
      <c r="O23" s="170" t="str">
        <f t="shared" si="4"/>
        <v/>
      </c>
      <c r="P23" s="174"/>
      <c r="Q23" s="175"/>
      <c r="R23" s="175"/>
      <c r="S23" s="176"/>
      <c r="U23" s="38"/>
      <c r="V23" s="108" t="str">
        <f>VLOOKUP(D23:D34,'Master Karyawan'!B14:C1893,2,0)</f>
        <v>00/00EA/0222/2152</v>
      </c>
      <c r="W23" s="109">
        <f>W22</f>
        <v>44714</v>
      </c>
      <c r="X23" s="108" t="str">
        <f t="shared" si="5"/>
        <v>K</v>
      </c>
      <c r="Y23" s="108" t="str">
        <f>IFERROR(VLOOKUP(G23,'Master Karyawan'!D:F,3,FALSE),"")</f>
        <v/>
      </c>
      <c r="Z23" s="108" t="str">
        <f>IFERROR(VLOOKUP(H23,'Master Karyawan'!E:G,3,FALSE),"")</f>
        <v/>
      </c>
      <c r="AA23" s="108" t="str">
        <f>IFERROR(VLOOKUP(I23,'Master Karyawan'!F:H,3,FALSE),"")</f>
        <v/>
      </c>
      <c r="AB23" s="1" t="str">
        <f>IFERROR(VLOOKUP(K23,'Master Karyawan'!G:I,3,FALSE),"")</f>
        <v/>
      </c>
      <c r="AC23" s="1" t="str">
        <f t="shared" si="2"/>
        <v>00/00EA/0222/2152</v>
      </c>
      <c r="AD23" s="213">
        <f t="shared" si="3"/>
        <v>44714</v>
      </c>
      <c r="AE23" s="1">
        <v>2010</v>
      </c>
      <c r="AF23" s="1"/>
      <c r="AG23" s="1"/>
      <c r="AH23" s="1"/>
      <c r="AI23" s="1"/>
      <c r="AJ23" s="1" t="s">
        <v>309</v>
      </c>
      <c r="AK23" s="1"/>
      <c r="AL23" s="1">
        <v>1</v>
      </c>
      <c r="AM23" s="1" t="s">
        <v>310</v>
      </c>
      <c r="AN23" s="1"/>
      <c r="AO23" s="89"/>
      <c r="AP23" s="89"/>
    </row>
    <row r="24" spans="2:42" s="210" customFormat="1" ht="45" customHeight="1">
      <c r="B24" s="214" t="s">
        <v>342</v>
      </c>
      <c r="C24" s="215"/>
      <c r="D24" s="165" t="str">
        <f>IFERROR(VLOOKUP(B24&amp;C24,'Master Karyawan'!$A:$B,2,FALSE),"")</f>
        <v/>
      </c>
      <c r="E24" s="166"/>
      <c r="F24" s="167"/>
      <c r="G24" s="167"/>
      <c r="H24" s="167"/>
      <c r="I24" s="167"/>
      <c r="J24" s="167"/>
      <c r="K24" s="168">
        <f t="shared" si="0"/>
        <v>0</v>
      </c>
      <c r="L24" s="169" t="str">
        <f>I6</f>
        <v>Ha</v>
      </c>
      <c r="M24" s="169">
        <f t="shared" si="6"/>
        <v>2.2000000000000002</v>
      </c>
      <c r="N24" s="169" t="str">
        <f t="shared" si="1"/>
        <v/>
      </c>
      <c r="O24" s="170" t="str">
        <f t="shared" si="4"/>
        <v/>
      </c>
      <c r="P24" s="177"/>
      <c r="Q24" s="178"/>
      <c r="R24" s="178"/>
      <c r="S24" s="179"/>
      <c r="U24" s="89"/>
      <c r="V24" s="1" t="e">
        <f>VLOOKUP(D24:D35,'Master Karyawan'!B314:C1894,2,0)</f>
        <v>#N/A</v>
      </c>
      <c r="W24" s="216">
        <f t="shared" ref="W24:W42" si="7">W23</f>
        <v>44714</v>
      </c>
      <c r="X24" s="1" t="str">
        <f t="shared" si="5"/>
        <v>M</v>
      </c>
      <c r="Y24" s="89" t="str">
        <f>IFERROR(VLOOKUP(G24,'Master Karyawan'!D:F,3,FALSE),"")</f>
        <v/>
      </c>
      <c r="Z24" s="89" t="str">
        <f>IFERROR(VLOOKUP(H24,'Master Karyawan'!E:G,3,FALSE),"")</f>
        <v/>
      </c>
      <c r="AA24" s="89" t="str">
        <f>IFERROR(VLOOKUP(I24,'Master Karyawan'!F:H,3,FALSE),"")</f>
        <v/>
      </c>
      <c r="AB24" s="89" t="str">
        <f>IFERROR(VLOOKUP(K24,'Master Karyawan'!G:I,3,FALSE),"")</f>
        <v/>
      </c>
      <c r="AC24" s="89" t="e">
        <f t="shared" si="2"/>
        <v>#N/A</v>
      </c>
      <c r="AD24" s="213">
        <f t="shared" si="3"/>
        <v>44714</v>
      </c>
      <c r="AE24" s="1">
        <v>2010</v>
      </c>
      <c r="AF24" s="1"/>
      <c r="AG24" s="1"/>
      <c r="AH24" s="1"/>
      <c r="AI24" s="1"/>
      <c r="AJ24" s="1" t="s">
        <v>309</v>
      </c>
      <c r="AK24" s="1"/>
      <c r="AL24" s="1">
        <v>1</v>
      </c>
      <c r="AM24" s="1" t="s">
        <v>310</v>
      </c>
      <c r="AN24" s="89"/>
      <c r="AO24" s="89"/>
      <c r="AP24" s="89"/>
    </row>
    <row r="25" spans="2:42" s="210" customFormat="1" ht="45" customHeight="1">
      <c r="B25" s="214" t="s">
        <v>342</v>
      </c>
      <c r="C25" s="215"/>
      <c r="D25" s="165" t="str">
        <f>IFERROR(VLOOKUP(B25&amp;C25,'Master Karyawan'!$A:$B,2,FALSE),"")</f>
        <v/>
      </c>
      <c r="E25" s="166"/>
      <c r="F25" s="167"/>
      <c r="G25" s="167"/>
      <c r="H25" s="167"/>
      <c r="I25" s="167"/>
      <c r="J25" s="167"/>
      <c r="K25" s="168">
        <f t="shared" si="0"/>
        <v>0</v>
      </c>
      <c r="L25" s="169" t="str">
        <f>I6</f>
        <v>Ha</v>
      </c>
      <c r="M25" s="169">
        <f t="shared" si="6"/>
        <v>2.2000000000000002</v>
      </c>
      <c r="N25" s="169" t="str">
        <f t="shared" si="1"/>
        <v/>
      </c>
      <c r="O25" s="170" t="str">
        <f t="shared" si="4"/>
        <v/>
      </c>
      <c r="P25" s="225"/>
      <c r="Q25" s="226"/>
      <c r="R25" s="227"/>
      <c r="S25" s="228"/>
      <c r="U25" s="89"/>
      <c r="V25" s="1" t="e">
        <f>VLOOKUP(D25:D36,'Master Karyawan'!B315:C1895,2,0)</f>
        <v>#N/A</v>
      </c>
      <c r="W25" s="216">
        <f t="shared" si="7"/>
        <v>44714</v>
      </c>
      <c r="X25" s="1" t="str">
        <f t="shared" si="5"/>
        <v>M</v>
      </c>
      <c r="Y25" s="89" t="str">
        <f>IFERROR(VLOOKUP(G25,'Master Karyawan'!D:F,3,FALSE),"")</f>
        <v/>
      </c>
      <c r="Z25" s="89" t="str">
        <f>IFERROR(VLOOKUP(H25,'Master Karyawan'!E:G,3,FALSE),"")</f>
        <v/>
      </c>
      <c r="AA25" s="89" t="str">
        <f>IFERROR(VLOOKUP(I25,'Master Karyawan'!F:H,3,FALSE),"")</f>
        <v/>
      </c>
      <c r="AB25" s="89" t="str">
        <f>IFERROR(VLOOKUP(K25,'Master Karyawan'!G:I,3,FALSE),"")</f>
        <v/>
      </c>
      <c r="AC25" s="1" t="e">
        <f t="shared" si="2"/>
        <v>#N/A</v>
      </c>
      <c r="AD25" s="213">
        <f t="shared" si="3"/>
        <v>44714</v>
      </c>
      <c r="AE25" s="1">
        <v>2010</v>
      </c>
      <c r="AF25" s="1"/>
      <c r="AG25" s="1"/>
      <c r="AH25" s="1"/>
      <c r="AI25" s="1"/>
      <c r="AJ25" s="1" t="s">
        <v>309</v>
      </c>
      <c r="AK25" s="1"/>
      <c r="AL25" s="1">
        <v>1</v>
      </c>
      <c r="AM25" s="1" t="s">
        <v>310</v>
      </c>
      <c r="AN25" s="89"/>
      <c r="AO25" s="89"/>
      <c r="AP25" s="89"/>
    </row>
    <row r="26" spans="2:42" s="210" customFormat="1" ht="45" customHeight="1">
      <c r="B26" s="214" t="s">
        <v>342</v>
      </c>
      <c r="C26" s="215"/>
      <c r="D26" s="165" t="str">
        <f>IFERROR(VLOOKUP(B26&amp;C26,'Master Karyawan'!$A:$B,2,FALSE),"")</f>
        <v/>
      </c>
      <c r="E26" s="166"/>
      <c r="F26" s="167"/>
      <c r="G26" s="167"/>
      <c r="H26" s="167"/>
      <c r="I26" s="167"/>
      <c r="J26" s="167"/>
      <c r="K26" s="168">
        <f t="shared" si="0"/>
        <v>0</v>
      </c>
      <c r="L26" s="169" t="str">
        <f>I6</f>
        <v>Ha</v>
      </c>
      <c r="M26" s="169">
        <f t="shared" si="6"/>
        <v>2.2000000000000002</v>
      </c>
      <c r="N26" s="169" t="str">
        <f t="shared" si="1"/>
        <v/>
      </c>
      <c r="O26" s="170" t="str">
        <f t="shared" si="4"/>
        <v/>
      </c>
      <c r="P26" s="171"/>
      <c r="Q26" s="172"/>
      <c r="R26" s="172"/>
      <c r="S26" s="173"/>
      <c r="U26" s="1"/>
      <c r="V26" s="1" t="e">
        <f>VLOOKUP(D26:D37,'Master Karyawan'!B316:C1896,2,0)</f>
        <v>#N/A</v>
      </c>
      <c r="W26" s="216">
        <f t="shared" si="7"/>
        <v>44714</v>
      </c>
      <c r="X26" s="1" t="str">
        <f t="shared" si="5"/>
        <v>M</v>
      </c>
      <c r="Y26" s="89" t="str">
        <f>IFERROR(VLOOKUP(G26,'Master Karyawan'!D:F,3,FALSE),"")</f>
        <v/>
      </c>
      <c r="Z26" s="89" t="str">
        <f>IFERROR(VLOOKUP(H26,'Master Karyawan'!E:G,3,FALSE),"")</f>
        <v/>
      </c>
      <c r="AA26" s="89" t="str">
        <f>IFERROR(VLOOKUP(I26,'Master Karyawan'!F:H,3,FALSE),"")</f>
        <v/>
      </c>
      <c r="AB26" s="89" t="str">
        <f>IFERROR(VLOOKUP(K26,'Master Karyawan'!G:I,3,FALSE),"")</f>
        <v/>
      </c>
      <c r="AC26" s="89" t="e">
        <f t="shared" si="2"/>
        <v>#N/A</v>
      </c>
      <c r="AD26" s="213">
        <f t="shared" si="3"/>
        <v>44714</v>
      </c>
      <c r="AE26" s="1">
        <v>2010</v>
      </c>
      <c r="AF26" s="1"/>
      <c r="AG26" s="1"/>
      <c r="AH26" s="1"/>
      <c r="AI26" s="1"/>
      <c r="AJ26" s="1" t="s">
        <v>309</v>
      </c>
      <c r="AK26" s="1"/>
      <c r="AL26" s="1">
        <v>1</v>
      </c>
      <c r="AM26" s="1" t="s">
        <v>310</v>
      </c>
      <c r="AN26" s="1"/>
      <c r="AO26" s="1"/>
      <c r="AP26" s="1"/>
    </row>
    <row r="27" spans="2:42" s="210" customFormat="1" ht="45" customHeight="1">
      <c r="B27" s="214" t="s">
        <v>342</v>
      </c>
      <c r="C27" s="215"/>
      <c r="D27" s="165" t="str">
        <f>IFERROR(VLOOKUP(B27&amp;C27,'Master Karyawan'!$A:$B,2,FALSE),"")</f>
        <v/>
      </c>
      <c r="E27" s="166"/>
      <c r="F27" s="167"/>
      <c r="G27" s="167"/>
      <c r="H27" s="167"/>
      <c r="I27" s="167"/>
      <c r="J27" s="167"/>
      <c r="K27" s="168">
        <f t="shared" si="0"/>
        <v>0</v>
      </c>
      <c r="L27" s="169" t="str">
        <f>I6</f>
        <v>Ha</v>
      </c>
      <c r="M27" s="169">
        <f t="shared" si="6"/>
        <v>2.2000000000000002</v>
      </c>
      <c r="N27" s="169" t="str">
        <f t="shared" si="1"/>
        <v/>
      </c>
      <c r="O27" s="170" t="str">
        <f t="shared" si="4"/>
        <v/>
      </c>
      <c r="P27" s="174"/>
      <c r="Q27" s="175"/>
      <c r="R27" s="175"/>
      <c r="S27" s="176"/>
      <c r="U27" s="1"/>
      <c r="V27" s="1" t="e">
        <f>VLOOKUP(D27:D38,'Master Karyawan'!B317:C1897,2,0)</f>
        <v>#N/A</v>
      </c>
      <c r="W27" s="216">
        <f t="shared" si="7"/>
        <v>44714</v>
      </c>
      <c r="X27" s="1" t="str">
        <f t="shared" si="5"/>
        <v>M</v>
      </c>
      <c r="Y27" s="89" t="str">
        <f>IFERROR(VLOOKUP(G27,'Master Karyawan'!D:F,3,FALSE),"")</f>
        <v/>
      </c>
      <c r="Z27" s="89" t="str">
        <f>IFERROR(VLOOKUP(H27,'Master Karyawan'!E:G,3,FALSE),"")</f>
        <v/>
      </c>
      <c r="AA27" s="89" t="str">
        <f>IFERROR(VLOOKUP(I27,'Master Karyawan'!F:H,3,FALSE),"")</f>
        <v/>
      </c>
      <c r="AB27" s="89" t="str">
        <f>IFERROR(VLOOKUP(K27,'Master Karyawan'!G:I,3,FALSE),"")</f>
        <v/>
      </c>
      <c r="AC27" s="1" t="e">
        <f t="shared" si="2"/>
        <v>#N/A</v>
      </c>
      <c r="AD27" s="213">
        <f t="shared" si="3"/>
        <v>44714</v>
      </c>
      <c r="AE27" s="1">
        <v>2010</v>
      </c>
      <c r="AF27" s="1"/>
      <c r="AG27" s="1"/>
      <c r="AH27" s="1"/>
      <c r="AI27" s="1"/>
      <c r="AJ27" s="1" t="s">
        <v>309</v>
      </c>
      <c r="AK27" s="1"/>
      <c r="AL27" s="1">
        <v>1</v>
      </c>
      <c r="AM27" s="1" t="s">
        <v>310</v>
      </c>
      <c r="AN27" s="1"/>
      <c r="AO27" s="1"/>
      <c r="AP27" s="1"/>
    </row>
    <row r="28" spans="2:42" s="210" customFormat="1" ht="45" customHeight="1">
      <c r="B28" s="214" t="s">
        <v>342</v>
      </c>
      <c r="C28" s="215"/>
      <c r="D28" s="165" t="str">
        <f>IFERROR(VLOOKUP(B28&amp;C28,'Master Karyawan'!$A:$B,2,FALSE),"")</f>
        <v/>
      </c>
      <c r="E28" s="166"/>
      <c r="F28" s="167"/>
      <c r="G28" s="167"/>
      <c r="H28" s="167"/>
      <c r="I28" s="167"/>
      <c r="J28" s="167"/>
      <c r="K28" s="168">
        <f t="shared" si="0"/>
        <v>0</v>
      </c>
      <c r="L28" s="169" t="str">
        <f>I6</f>
        <v>Ha</v>
      </c>
      <c r="M28" s="169">
        <f t="shared" si="6"/>
        <v>2.2000000000000002</v>
      </c>
      <c r="N28" s="169" t="str">
        <f t="shared" si="1"/>
        <v/>
      </c>
      <c r="O28" s="170" t="str">
        <f t="shared" si="4"/>
        <v/>
      </c>
      <c r="P28" s="174"/>
      <c r="Q28" s="175"/>
      <c r="R28" s="175"/>
      <c r="S28" s="176"/>
      <c r="U28" s="1"/>
      <c r="V28" s="1" t="e">
        <f>VLOOKUP(D28:D39,'Master Karyawan'!B318:C1898,2,0)</f>
        <v>#N/A</v>
      </c>
      <c r="W28" s="216">
        <f t="shared" si="7"/>
        <v>44714</v>
      </c>
      <c r="X28" s="1" t="str">
        <f t="shared" si="5"/>
        <v>M</v>
      </c>
      <c r="Y28" s="89" t="str">
        <f>IFERROR(VLOOKUP(G28,'Master Karyawan'!D:F,3,FALSE),"")</f>
        <v/>
      </c>
      <c r="Z28" s="89" t="str">
        <f>IFERROR(VLOOKUP(H28,'Master Karyawan'!E:G,3,FALSE),"")</f>
        <v/>
      </c>
      <c r="AA28" s="89" t="str">
        <f>IFERROR(VLOOKUP(I28,'Master Karyawan'!F:H,3,FALSE),"")</f>
        <v/>
      </c>
      <c r="AB28" s="89" t="str">
        <f>IFERROR(VLOOKUP(K28,'Master Karyawan'!G:I,3,FALSE),"")</f>
        <v/>
      </c>
      <c r="AC28" s="89" t="e">
        <f t="shared" si="2"/>
        <v>#N/A</v>
      </c>
      <c r="AD28" s="213">
        <f t="shared" si="3"/>
        <v>44714</v>
      </c>
      <c r="AE28" s="1">
        <v>2010</v>
      </c>
      <c r="AF28" s="1"/>
      <c r="AG28" s="1"/>
      <c r="AH28" s="1"/>
      <c r="AI28" s="1"/>
      <c r="AJ28" s="1" t="s">
        <v>309</v>
      </c>
      <c r="AK28" s="1"/>
      <c r="AL28" s="1">
        <v>1</v>
      </c>
      <c r="AM28" s="1" t="s">
        <v>310</v>
      </c>
      <c r="AN28" s="1"/>
      <c r="AO28" s="1"/>
      <c r="AP28" s="1"/>
    </row>
    <row r="29" spans="2:42" s="210" customFormat="1" ht="45" customHeight="1">
      <c r="B29" s="214" t="s">
        <v>342</v>
      </c>
      <c r="C29" s="215"/>
      <c r="D29" s="165" t="str">
        <f>IFERROR(VLOOKUP(B29&amp;C29,'Master Karyawan'!$A:$B,2,FALSE),"")</f>
        <v/>
      </c>
      <c r="E29" s="166"/>
      <c r="F29" s="167"/>
      <c r="G29" s="167"/>
      <c r="H29" s="167"/>
      <c r="I29" s="167"/>
      <c r="J29" s="167"/>
      <c r="K29" s="168">
        <f t="shared" si="0"/>
        <v>0</v>
      </c>
      <c r="L29" s="169" t="str">
        <f>I6</f>
        <v>Ha</v>
      </c>
      <c r="M29" s="169">
        <f t="shared" si="6"/>
        <v>2.2000000000000002</v>
      </c>
      <c r="N29" s="169" t="str">
        <f t="shared" si="1"/>
        <v/>
      </c>
      <c r="O29" s="170" t="str">
        <f t="shared" si="4"/>
        <v/>
      </c>
      <c r="P29" s="174"/>
      <c r="Q29" s="175"/>
      <c r="R29" s="175"/>
      <c r="S29" s="176"/>
      <c r="U29" s="1"/>
      <c r="V29" s="1" t="e">
        <f>VLOOKUP(D29:D40,'Master Karyawan'!B319:C1899,2,0)</f>
        <v>#N/A</v>
      </c>
      <c r="W29" s="216">
        <f t="shared" si="7"/>
        <v>44714</v>
      </c>
      <c r="X29" s="1" t="str">
        <f t="shared" si="5"/>
        <v>M</v>
      </c>
      <c r="Y29" s="89" t="str">
        <f>IFERROR(VLOOKUP(G29,'Master Karyawan'!D:F,3,FALSE),"")</f>
        <v/>
      </c>
      <c r="Z29" s="89" t="str">
        <f>IFERROR(VLOOKUP(H29,'Master Karyawan'!E:G,3,FALSE),"")</f>
        <v/>
      </c>
      <c r="AA29" s="89" t="str">
        <f>IFERROR(VLOOKUP(I29,'Master Karyawan'!F:H,3,FALSE),"")</f>
        <v/>
      </c>
      <c r="AB29" s="89" t="str">
        <f>IFERROR(VLOOKUP(K29,'Master Karyawan'!G:I,3,FALSE),"")</f>
        <v/>
      </c>
      <c r="AC29" s="1" t="e">
        <f t="shared" si="2"/>
        <v>#N/A</v>
      </c>
      <c r="AD29" s="213">
        <f t="shared" si="3"/>
        <v>44714</v>
      </c>
      <c r="AE29" s="1">
        <v>2010</v>
      </c>
      <c r="AF29" s="1"/>
      <c r="AG29" s="1"/>
      <c r="AH29" s="1"/>
      <c r="AI29" s="1"/>
      <c r="AJ29" s="1" t="s">
        <v>309</v>
      </c>
      <c r="AK29" s="1"/>
      <c r="AL29" s="1">
        <v>1</v>
      </c>
      <c r="AM29" s="1" t="s">
        <v>310</v>
      </c>
      <c r="AN29" s="1"/>
      <c r="AO29" s="1"/>
      <c r="AP29" s="1"/>
    </row>
    <row r="30" spans="2:42" s="210" customFormat="1" ht="45" customHeight="1">
      <c r="B30" s="214" t="s">
        <v>342</v>
      </c>
      <c r="C30" s="215"/>
      <c r="D30" s="165" t="str">
        <f>IFERROR(VLOOKUP(B30&amp;C30,'Master Karyawan'!$A:$B,2,FALSE),"")</f>
        <v/>
      </c>
      <c r="E30" s="166"/>
      <c r="F30" s="167"/>
      <c r="G30" s="167"/>
      <c r="H30" s="167"/>
      <c r="I30" s="167"/>
      <c r="J30" s="167"/>
      <c r="K30" s="168">
        <f t="shared" si="0"/>
        <v>0</v>
      </c>
      <c r="L30" s="169" t="str">
        <f>I6</f>
        <v>Ha</v>
      </c>
      <c r="M30" s="169">
        <f t="shared" si="6"/>
        <v>2.2000000000000002</v>
      </c>
      <c r="N30" s="169" t="str">
        <f t="shared" si="1"/>
        <v/>
      </c>
      <c r="O30" s="170" t="str">
        <f t="shared" si="4"/>
        <v/>
      </c>
      <c r="P30" s="177"/>
      <c r="Q30" s="178"/>
      <c r="R30" s="178"/>
      <c r="S30" s="179"/>
      <c r="U30" s="1"/>
      <c r="V30" s="1" t="e">
        <f>VLOOKUP(D30:D41,'Master Karyawan'!B320:C1900,2,0)</f>
        <v>#N/A</v>
      </c>
      <c r="W30" s="216">
        <f t="shared" si="7"/>
        <v>44714</v>
      </c>
      <c r="X30" s="1" t="str">
        <f t="shared" si="5"/>
        <v>M</v>
      </c>
      <c r="Y30" s="89" t="str">
        <f>IFERROR(VLOOKUP(G30,'Master Karyawan'!D:F,3,FALSE),"")</f>
        <v/>
      </c>
      <c r="Z30" s="89" t="str">
        <f>IFERROR(VLOOKUP(H30,'Master Karyawan'!E:G,3,FALSE),"")</f>
        <v/>
      </c>
      <c r="AA30" s="89" t="str">
        <f>IFERROR(VLOOKUP(I30,'Master Karyawan'!F:H,3,FALSE),"")</f>
        <v/>
      </c>
      <c r="AB30" s="89" t="str">
        <f>IFERROR(VLOOKUP(K30,'Master Karyawan'!G:I,3,FALSE),"")</f>
        <v/>
      </c>
      <c r="AC30" s="89" t="e">
        <f t="shared" si="2"/>
        <v>#N/A</v>
      </c>
      <c r="AD30" s="213">
        <f t="shared" si="3"/>
        <v>44714</v>
      </c>
      <c r="AE30" s="1">
        <v>2010</v>
      </c>
      <c r="AF30" s="1"/>
      <c r="AG30" s="1"/>
      <c r="AH30" s="1"/>
      <c r="AI30" s="1"/>
      <c r="AJ30" s="1" t="s">
        <v>309</v>
      </c>
      <c r="AK30" s="1"/>
      <c r="AL30" s="1">
        <v>1</v>
      </c>
      <c r="AM30" s="1" t="s">
        <v>310</v>
      </c>
      <c r="AN30" s="1"/>
      <c r="AO30" s="1"/>
      <c r="AP30" s="1"/>
    </row>
    <row r="31" spans="2:42" s="210" customFormat="1" ht="45" customHeight="1">
      <c r="B31" s="214" t="s">
        <v>342</v>
      </c>
      <c r="C31" s="215"/>
      <c r="D31" s="165" t="str">
        <f>IFERROR(VLOOKUP(B31&amp;C31,'Master Karyawan'!$A:$B,2,FALSE),"")</f>
        <v/>
      </c>
      <c r="E31" s="166"/>
      <c r="F31" s="167"/>
      <c r="G31" s="167"/>
      <c r="H31" s="167"/>
      <c r="I31" s="167"/>
      <c r="J31" s="167"/>
      <c r="K31" s="168">
        <f t="shared" si="0"/>
        <v>0</v>
      </c>
      <c r="L31" s="169" t="str">
        <f>I6</f>
        <v>Ha</v>
      </c>
      <c r="M31" s="169">
        <f t="shared" si="6"/>
        <v>2.2000000000000002</v>
      </c>
      <c r="N31" s="169" t="str">
        <f t="shared" si="1"/>
        <v/>
      </c>
      <c r="O31" s="170" t="str">
        <f t="shared" si="4"/>
        <v/>
      </c>
      <c r="P31" s="180"/>
      <c r="Q31" s="181"/>
      <c r="R31" s="181"/>
      <c r="S31" s="182"/>
      <c r="U31" s="1"/>
      <c r="V31" s="1" t="e">
        <f>VLOOKUP(D31:D42,'Master Karyawan'!B321:C1901,2,0)</f>
        <v>#N/A</v>
      </c>
      <c r="W31" s="216">
        <f t="shared" si="7"/>
        <v>44714</v>
      </c>
      <c r="X31" s="1" t="str">
        <f t="shared" si="5"/>
        <v>M</v>
      </c>
      <c r="Y31" s="89" t="str">
        <f>IFERROR(VLOOKUP(G31,'Master Karyawan'!D:F,3,FALSE),"")</f>
        <v/>
      </c>
      <c r="Z31" s="89" t="str">
        <f>IFERROR(VLOOKUP(H31,'Master Karyawan'!E:G,3,FALSE),"")</f>
        <v/>
      </c>
      <c r="AA31" s="89" t="str">
        <f>IFERROR(VLOOKUP(I31,'Master Karyawan'!F:H,3,FALSE),"")</f>
        <v/>
      </c>
      <c r="AB31" s="89" t="str">
        <f>IFERROR(VLOOKUP(K31,'Master Karyawan'!G:I,3,FALSE),"")</f>
        <v/>
      </c>
      <c r="AC31" s="1" t="e">
        <f t="shared" si="2"/>
        <v>#N/A</v>
      </c>
      <c r="AD31" s="213">
        <f t="shared" si="3"/>
        <v>44714</v>
      </c>
      <c r="AE31" s="1">
        <v>2010</v>
      </c>
      <c r="AF31" s="1"/>
      <c r="AG31" s="1"/>
      <c r="AH31" s="1"/>
      <c r="AI31" s="1"/>
      <c r="AJ31" s="1" t="s">
        <v>309</v>
      </c>
      <c r="AK31" s="1"/>
      <c r="AL31" s="1">
        <v>1</v>
      </c>
      <c r="AM31" s="1" t="s">
        <v>310</v>
      </c>
      <c r="AN31" s="1"/>
      <c r="AO31" s="1"/>
      <c r="AP31" s="1"/>
    </row>
    <row r="32" spans="2:42" s="210" customFormat="1" ht="45" customHeight="1">
      <c r="B32" s="214" t="s">
        <v>342</v>
      </c>
      <c r="C32" s="215"/>
      <c r="D32" s="165" t="str">
        <f>IFERROR(VLOOKUP(B32&amp;C32,'Master Karyawan'!$A:$B,2,FALSE),"")</f>
        <v/>
      </c>
      <c r="E32" s="166"/>
      <c r="F32" s="167"/>
      <c r="G32" s="167"/>
      <c r="H32" s="167"/>
      <c r="I32" s="167"/>
      <c r="J32" s="167"/>
      <c r="K32" s="168">
        <f t="shared" si="0"/>
        <v>0</v>
      </c>
      <c r="L32" s="169" t="str">
        <f>I6</f>
        <v>Ha</v>
      </c>
      <c r="M32" s="169">
        <f t="shared" si="6"/>
        <v>2.2000000000000002</v>
      </c>
      <c r="N32" s="169" t="str">
        <f t="shared" si="1"/>
        <v/>
      </c>
      <c r="O32" s="170" t="str">
        <f t="shared" si="4"/>
        <v/>
      </c>
      <c r="P32" s="171"/>
      <c r="Q32" s="172"/>
      <c r="R32" s="172"/>
      <c r="S32" s="173"/>
      <c r="U32" s="1"/>
      <c r="V32" s="1" t="e">
        <f>VLOOKUP(D32:D43,'Master Karyawan'!B322:C1902,2,0)</f>
        <v>#N/A</v>
      </c>
      <c r="W32" s="216">
        <f t="shared" si="7"/>
        <v>44714</v>
      </c>
      <c r="X32" s="1" t="str">
        <f t="shared" si="5"/>
        <v>M</v>
      </c>
      <c r="Y32" s="89"/>
      <c r="Z32" s="89"/>
      <c r="AA32" s="89"/>
      <c r="AB32" s="89"/>
      <c r="AC32" s="89" t="e">
        <f t="shared" si="2"/>
        <v>#N/A</v>
      </c>
      <c r="AD32" s="213">
        <f t="shared" si="3"/>
        <v>44714</v>
      </c>
      <c r="AE32" s="1">
        <v>2010</v>
      </c>
      <c r="AF32" s="1"/>
      <c r="AG32" s="1"/>
      <c r="AH32" s="1"/>
      <c r="AI32" s="1"/>
      <c r="AJ32" s="1" t="s">
        <v>309</v>
      </c>
      <c r="AK32" s="1"/>
      <c r="AL32" s="1">
        <v>1</v>
      </c>
      <c r="AM32" s="1" t="s">
        <v>310</v>
      </c>
      <c r="AN32" s="1"/>
      <c r="AO32" s="1"/>
      <c r="AP32" s="1"/>
    </row>
    <row r="33" spans="2:50" s="210" customFormat="1" ht="45" customHeight="1">
      <c r="B33" s="214" t="s">
        <v>342</v>
      </c>
      <c r="C33" s="215"/>
      <c r="D33" s="165" t="str">
        <f>IFERROR(VLOOKUP(B33&amp;C33,'Master Karyawan'!$A:$B,2,FALSE),"")</f>
        <v/>
      </c>
      <c r="E33" s="166"/>
      <c r="F33" s="167"/>
      <c r="G33" s="167"/>
      <c r="H33" s="167"/>
      <c r="I33" s="167"/>
      <c r="J33" s="167"/>
      <c r="K33" s="168">
        <f t="shared" si="0"/>
        <v>0</v>
      </c>
      <c r="L33" s="169" t="str">
        <f>I6</f>
        <v>Ha</v>
      </c>
      <c r="M33" s="169">
        <f t="shared" si="6"/>
        <v>2.2000000000000002</v>
      </c>
      <c r="N33" s="169" t="str">
        <f t="shared" si="1"/>
        <v/>
      </c>
      <c r="O33" s="170" t="str">
        <f t="shared" si="4"/>
        <v/>
      </c>
      <c r="P33" s="171"/>
      <c r="Q33" s="172"/>
      <c r="R33" s="172"/>
      <c r="S33" s="173"/>
      <c r="U33" s="1"/>
      <c r="V33" s="1" t="e">
        <f>VLOOKUP(D33:D44,'Master Karyawan'!B323:C1903,2,0)</f>
        <v>#N/A</v>
      </c>
      <c r="W33" s="216">
        <f t="shared" si="7"/>
        <v>44714</v>
      </c>
      <c r="X33" s="1" t="str">
        <f t="shared" si="5"/>
        <v>M</v>
      </c>
      <c r="Y33" s="89"/>
      <c r="Z33" s="89"/>
      <c r="AA33" s="89"/>
      <c r="AB33" s="89"/>
      <c r="AC33" s="1" t="e">
        <f t="shared" si="2"/>
        <v>#N/A</v>
      </c>
      <c r="AD33" s="213">
        <f t="shared" si="3"/>
        <v>44714</v>
      </c>
      <c r="AE33" s="1">
        <v>2010</v>
      </c>
      <c r="AF33" s="1"/>
      <c r="AG33" s="1"/>
      <c r="AH33" s="1"/>
      <c r="AI33" s="1"/>
      <c r="AJ33" s="1" t="s">
        <v>309</v>
      </c>
      <c r="AK33" s="1"/>
      <c r="AL33" s="1">
        <v>1</v>
      </c>
      <c r="AM33" s="1" t="s">
        <v>310</v>
      </c>
      <c r="AN33" s="1"/>
      <c r="AO33" s="1"/>
      <c r="AP33" s="1"/>
    </row>
    <row r="34" spans="2:50" s="210" customFormat="1" ht="45" customHeight="1">
      <c r="B34" s="214" t="s">
        <v>342</v>
      </c>
      <c r="C34" s="215"/>
      <c r="D34" s="165" t="str">
        <f>IFERROR(VLOOKUP(B34&amp;C34,'Master Karyawan'!$A:$B,2,FALSE),"")</f>
        <v/>
      </c>
      <c r="E34" s="166"/>
      <c r="F34" s="167"/>
      <c r="G34" s="167"/>
      <c r="H34" s="167"/>
      <c r="I34" s="167"/>
      <c r="J34" s="167"/>
      <c r="K34" s="168">
        <f t="shared" si="0"/>
        <v>0</v>
      </c>
      <c r="L34" s="169" t="str">
        <f>I6</f>
        <v>Ha</v>
      </c>
      <c r="M34" s="169">
        <f t="shared" si="6"/>
        <v>2.2000000000000002</v>
      </c>
      <c r="N34" s="169" t="str">
        <f t="shared" si="1"/>
        <v/>
      </c>
      <c r="O34" s="170" t="str">
        <f t="shared" si="4"/>
        <v/>
      </c>
      <c r="P34" s="171"/>
      <c r="Q34" s="172"/>
      <c r="R34" s="172"/>
      <c r="S34" s="173"/>
      <c r="U34" s="1"/>
      <c r="V34" s="1" t="e">
        <f>VLOOKUP(D34:D45,'Master Karyawan'!B324:C1904,2,0)</f>
        <v>#N/A</v>
      </c>
      <c r="W34" s="216">
        <f>W33</f>
        <v>44714</v>
      </c>
      <c r="X34" s="1" t="str">
        <f t="shared" si="5"/>
        <v>M</v>
      </c>
      <c r="Y34" s="89"/>
      <c r="Z34" s="89"/>
      <c r="AA34" s="89"/>
      <c r="AB34" s="89"/>
      <c r="AC34" s="1" t="e">
        <f t="shared" si="2"/>
        <v>#N/A</v>
      </c>
      <c r="AD34" s="213">
        <f t="shared" si="3"/>
        <v>44714</v>
      </c>
      <c r="AE34" s="1">
        <v>2010</v>
      </c>
      <c r="AF34" s="1"/>
      <c r="AG34" s="1"/>
      <c r="AH34" s="1"/>
      <c r="AI34" s="1"/>
      <c r="AJ34" s="1" t="s">
        <v>309</v>
      </c>
      <c r="AK34" s="1"/>
      <c r="AL34" s="1">
        <v>1</v>
      </c>
      <c r="AM34" s="1" t="s">
        <v>310</v>
      </c>
      <c r="AN34" s="1"/>
      <c r="AO34" s="1"/>
      <c r="AP34" s="1"/>
    </row>
    <row r="35" spans="2:50" s="210" customFormat="1" ht="45" customHeight="1">
      <c r="B35" s="214" t="s">
        <v>342</v>
      </c>
      <c r="C35" s="215"/>
      <c r="D35" s="165" t="str">
        <f>IFERROR(VLOOKUP(B35&amp;C35,'Master Karyawan'!$A:$B,2,FALSE),"")</f>
        <v/>
      </c>
      <c r="E35" s="166"/>
      <c r="F35" s="167"/>
      <c r="G35" s="167"/>
      <c r="H35" s="167"/>
      <c r="I35" s="167"/>
      <c r="J35" s="167"/>
      <c r="K35" s="168">
        <f t="shared" si="0"/>
        <v>0</v>
      </c>
      <c r="L35" s="169" t="str">
        <f>I6</f>
        <v>Ha</v>
      </c>
      <c r="M35" s="169">
        <f t="shared" si="6"/>
        <v>2.2000000000000002</v>
      </c>
      <c r="N35" s="169" t="str">
        <f t="shared" si="1"/>
        <v/>
      </c>
      <c r="O35" s="170" t="str">
        <f t="shared" si="4"/>
        <v/>
      </c>
      <c r="P35" s="171"/>
      <c r="Q35" s="172"/>
      <c r="R35" s="172"/>
      <c r="S35" s="173"/>
      <c r="U35" s="1"/>
      <c r="V35" s="1" t="e">
        <f>VLOOKUP(D35:D46,'Master Karyawan'!B325:C1905,2,0)</f>
        <v>#N/A</v>
      </c>
      <c r="W35" s="216">
        <f t="shared" si="7"/>
        <v>44714</v>
      </c>
      <c r="X35" s="1" t="str">
        <f t="shared" si="5"/>
        <v>M</v>
      </c>
      <c r="Y35" s="89"/>
      <c r="Z35" s="89"/>
      <c r="AA35" s="89"/>
      <c r="AB35" s="89"/>
      <c r="AC35" s="89" t="e">
        <f t="shared" si="2"/>
        <v>#N/A</v>
      </c>
      <c r="AD35" s="213">
        <f t="shared" si="3"/>
        <v>44714</v>
      </c>
      <c r="AE35" s="1">
        <v>2010</v>
      </c>
      <c r="AF35" s="1"/>
      <c r="AG35" s="1"/>
      <c r="AH35" s="1"/>
      <c r="AI35" s="1"/>
      <c r="AJ35" s="1" t="s">
        <v>309</v>
      </c>
      <c r="AK35" s="1"/>
      <c r="AL35" s="1">
        <v>1</v>
      </c>
      <c r="AM35" s="1" t="s">
        <v>310</v>
      </c>
      <c r="AN35" s="1"/>
      <c r="AO35" s="1"/>
      <c r="AP35" s="1"/>
    </row>
    <row r="36" spans="2:50" s="210" customFormat="1" ht="45" customHeight="1">
      <c r="B36" s="214" t="s">
        <v>342</v>
      </c>
      <c r="C36" s="215"/>
      <c r="D36" s="165" t="str">
        <f>IFERROR(VLOOKUP(B36&amp;C36,'Master Karyawan'!$A:$B,2,FALSE),"")</f>
        <v/>
      </c>
      <c r="E36" s="166"/>
      <c r="F36" s="167"/>
      <c r="G36" s="167"/>
      <c r="H36" s="167"/>
      <c r="I36" s="167"/>
      <c r="J36" s="167"/>
      <c r="K36" s="168">
        <f t="shared" si="0"/>
        <v>0</v>
      </c>
      <c r="L36" s="169" t="str">
        <f>I6</f>
        <v>Ha</v>
      </c>
      <c r="M36" s="169">
        <f t="shared" si="6"/>
        <v>2.2000000000000002</v>
      </c>
      <c r="N36" s="169" t="str">
        <f t="shared" si="1"/>
        <v/>
      </c>
      <c r="O36" s="170" t="str">
        <f t="shared" si="4"/>
        <v/>
      </c>
      <c r="P36" s="171"/>
      <c r="Q36" s="172"/>
      <c r="R36" s="172"/>
      <c r="S36" s="173"/>
      <c r="U36" s="1"/>
      <c r="V36" s="1" t="e">
        <f>VLOOKUP(D36:D47,'Master Karyawan'!B326:C1906,2,0)</f>
        <v>#N/A</v>
      </c>
      <c r="W36" s="216">
        <f>W35</f>
        <v>44714</v>
      </c>
      <c r="X36" s="1" t="str">
        <f t="shared" si="5"/>
        <v>M</v>
      </c>
      <c r="Y36" s="89"/>
      <c r="Z36" s="89"/>
      <c r="AA36" s="89"/>
      <c r="AB36" s="89"/>
      <c r="AC36" s="1" t="e">
        <f t="shared" si="2"/>
        <v>#N/A</v>
      </c>
      <c r="AD36" s="213">
        <f t="shared" si="3"/>
        <v>44714</v>
      </c>
      <c r="AE36" s="1">
        <v>2010</v>
      </c>
      <c r="AF36" s="1"/>
      <c r="AG36" s="1"/>
      <c r="AH36" s="1"/>
      <c r="AI36" s="1"/>
      <c r="AJ36" s="1" t="s">
        <v>309</v>
      </c>
      <c r="AK36" s="1"/>
      <c r="AL36" s="1">
        <v>1</v>
      </c>
      <c r="AM36" s="1" t="s">
        <v>310</v>
      </c>
      <c r="AN36" s="1"/>
      <c r="AO36" s="1"/>
      <c r="AP36" s="1"/>
    </row>
    <row r="37" spans="2:50" s="210" customFormat="1" ht="45" customHeight="1">
      <c r="B37" s="214" t="s">
        <v>342</v>
      </c>
      <c r="C37" s="215"/>
      <c r="D37" s="165" t="str">
        <f>IFERROR(VLOOKUP(B37&amp;C37,'Master Karyawan'!$A:$B,2,FALSE),"")</f>
        <v/>
      </c>
      <c r="E37" s="166"/>
      <c r="F37" s="167"/>
      <c r="G37" s="167"/>
      <c r="H37" s="167"/>
      <c r="I37" s="167"/>
      <c r="J37" s="167"/>
      <c r="K37" s="168">
        <f t="shared" si="0"/>
        <v>0</v>
      </c>
      <c r="L37" s="169" t="str">
        <f>I6</f>
        <v>Ha</v>
      </c>
      <c r="M37" s="169">
        <f t="shared" si="6"/>
        <v>2.2000000000000002</v>
      </c>
      <c r="N37" s="169" t="str">
        <f t="shared" si="1"/>
        <v/>
      </c>
      <c r="O37" s="170" t="str">
        <f t="shared" si="4"/>
        <v/>
      </c>
      <c r="P37" s="171"/>
      <c r="Q37" s="172"/>
      <c r="R37" s="172"/>
      <c r="S37" s="173"/>
      <c r="U37" s="1"/>
      <c r="V37" s="1" t="e">
        <f>VLOOKUP(D37:D48,'Master Karyawan'!B327:C1907,2,0)</f>
        <v>#N/A</v>
      </c>
      <c r="W37" s="216">
        <f t="shared" si="7"/>
        <v>44714</v>
      </c>
      <c r="X37" s="1" t="str">
        <f t="shared" si="5"/>
        <v>M</v>
      </c>
      <c r="Y37" s="89"/>
      <c r="Z37" s="89"/>
      <c r="AA37" s="89"/>
      <c r="AB37" s="89"/>
      <c r="AC37" s="89" t="e">
        <f t="shared" si="2"/>
        <v>#N/A</v>
      </c>
      <c r="AD37" s="213">
        <f t="shared" si="3"/>
        <v>44714</v>
      </c>
      <c r="AE37" s="1">
        <v>2010</v>
      </c>
      <c r="AF37" s="1"/>
      <c r="AG37" s="1"/>
      <c r="AH37" s="1"/>
      <c r="AI37" s="1"/>
      <c r="AJ37" s="1" t="s">
        <v>309</v>
      </c>
      <c r="AK37" s="1"/>
      <c r="AL37" s="1">
        <v>1</v>
      </c>
      <c r="AM37" s="1" t="s">
        <v>310</v>
      </c>
      <c r="AN37" s="1"/>
      <c r="AO37" s="1"/>
      <c r="AP37" s="1"/>
    </row>
    <row r="38" spans="2:50" s="210" customFormat="1" ht="45" customHeight="1">
      <c r="B38" s="214" t="s">
        <v>342</v>
      </c>
      <c r="C38" s="215"/>
      <c r="D38" s="165" t="str">
        <f>IFERROR(VLOOKUP(B38&amp;C38,'Master Karyawan'!$A:$B,2,FALSE),"")</f>
        <v/>
      </c>
      <c r="E38" s="166"/>
      <c r="F38" s="167"/>
      <c r="G38" s="167"/>
      <c r="H38" s="167"/>
      <c r="I38" s="167"/>
      <c r="J38" s="167"/>
      <c r="K38" s="168">
        <f t="shared" si="0"/>
        <v>0</v>
      </c>
      <c r="L38" s="169" t="str">
        <f>I6</f>
        <v>Ha</v>
      </c>
      <c r="M38" s="169">
        <f t="shared" si="6"/>
        <v>2.2000000000000002</v>
      </c>
      <c r="N38" s="169" t="str">
        <f t="shared" si="1"/>
        <v/>
      </c>
      <c r="O38" s="170" t="str">
        <f t="shared" si="4"/>
        <v/>
      </c>
      <c r="P38" s="171"/>
      <c r="Q38" s="172"/>
      <c r="R38" s="172"/>
      <c r="S38" s="173"/>
      <c r="U38" s="1"/>
      <c r="V38" s="1" t="e">
        <f>VLOOKUP(D38:D49,'Master Karyawan'!B328:C1908,2,0)</f>
        <v>#N/A</v>
      </c>
      <c r="W38" s="216">
        <f t="shared" si="7"/>
        <v>44714</v>
      </c>
      <c r="X38" s="1" t="str">
        <f t="shared" si="5"/>
        <v>M</v>
      </c>
      <c r="Y38" s="89"/>
      <c r="Z38" s="89"/>
      <c r="AA38" s="89"/>
      <c r="AB38" s="89"/>
      <c r="AC38" s="1" t="e">
        <f t="shared" si="2"/>
        <v>#N/A</v>
      </c>
      <c r="AD38" s="213">
        <f t="shared" si="3"/>
        <v>44714</v>
      </c>
      <c r="AE38" s="1">
        <v>2010</v>
      </c>
      <c r="AF38" s="1"/>
      <c r="AG38" s="1"/>
      <c r="AH38" s="1"/>
      <c r="AI38" s="1"/>
      <c r="AJ38" s="1" t="s">
        <v>309</v>
      </c>
      <c r="AK38" s="1"/>
      <c r="AL38" s="1">
        <v>1</v>
      </c>
      <c r="AM38" s="1" t="s">
        <v>310</v>
      </c>
      <c r="AN38" s="1"/>
      <c r="AO38" s="1"/>
      <c r="AP38" s="1"/>
    </row>
    <row r="39" spans="2:50" s="210" customFormat="1" ht="45" customHeight="1">
      <c r="B39" s="214" t="s">
        <v>342</v>
      </c>
      <c r="C39" s="215"/>
      <c r="D39" s="165" t="str">
        <f>IFERROR(VLOOKUP(B39&amp;C39,'Master Karyawan'!$A:$B,2,FALSE),"")</f>
        <v/>
      </c>
      <c r="E39" s="166"/>
      <c r="F39" s="167"/>
      <c r="G39" s="167"/>
      <c r="H39" s="167"/>
      <c r="I39" s="167"/>
      <c r="J39" s="167"/>
      <c r="K39" s="168">
        <f t="shared" si="0"/>
        <v>0</v>
      </c>
      <c r="L39" s="169" t="str">
        <f>I6</f>
        <v>Ha</v>
      </c>
      <c r="M39" s="169">
        <f t="shared" si="6"/>
        <v>2.2000000000000002</v>
      </c>
      <c r="N39" s="169" t="str">
        <f t="shared" si="1"/>
        <v/>
      </c>
      <c r="O39" s="170" t="str">
        <f t="shared" si="4"/>
        <v/>
      </c>
      <c r="P39" s="174"/>
      <c r="Q39" s="175"/>
      <c r="R39" s="175"/>
      <c r="S39" s="176"/>
      <c r="U39" s="1"/>
      <c r="V39" s="1" t="e">
        <f>VLOOKUP(D39:D50,'Master Karyawan'!B329:C1909,2,0)</f>
        <v>#N/A</v>
      </c>
      <c r="W39" s="216">
        <f t="shared" si="7"/>
        <v>44714</v>
      </c>
      <c r="X39" s="1" t="str">
        <f t="shared" si="5"/>
        <v>M</v>
      </c>
      <c r="Y39" s="89" t="str">
        <f>IFERROR(VLOOKUP(G39,'Master Karyawan'!D:F,3,FALSE),"")</f>
        <v/>
      </c>
      <c r="Z39" s="89" t="str">
        <f>IFERROR(VLOOKUP(H39,'Master Karyawan'!E:G,3,FALSE),"")</f>
        <v/>
      </c>
      <c r="AA39" s="89" t="str">
        <f>IFERROR(VLOOKUP(I39,'Master Karyawan'!F:H,3,FALSE),"")</f>
        <v/>
      </c>
      <c r="AB39" s="89" t="str">
        <f>IFERROR(VLOOKUP(K39,'Master Karyawan'!G:I,3,FALSE),"")</f>
        <v/>
      </c>
      <c r="AC39" s="89" t="e">
        <f t="shared" si="2"/>
        <v>#N/A</v>
      </c>
      <c r="AD39" s="213">
        <f t="shared" si="3"/>
        <v>44714</v>
      </c>
      <c r="AE39" s="1">
        <v>2010</v>
      </c>
      <c r="AF39" s="1"/>
      <c r="AG39" s="1"/>
      <c r="AH39" s="1"/>
      <c r="AI39" s="1"/>
      <c r="AJ39" s="1" t="s">
        <v>309</v>
      </c>
      <c r="AK39" s="1"/>
      <c r="AL39" s="1">
        <v>1</v>
      </c>
      <c r="AM39" s="1" t="s">
        <v>310</v>
      </c>
      <c r="AN39" s="1"/>
      <c r="AO39" s="1"/>
      <c r="AP39" s="1"/>
    </row>
    <row r="40" spans="2:50" s="210" customFormat="1" ht="45" customHeight="1">
      <c r="B40" s="214" t="s">
        <v>342</v>
      </c>
      <c r="C40" s="215"/>
      <c r="D40" s="165" t="str">
        <f>IFERROR(VLOOKUP(B40&amp;C40,'Master Karyawan'!$A:$B,2,FALSE),"")</f>
        <v/>
      </c>
      <c r="E40" s="166"/>
      <c r="F40" s="167"/>
      <c r="G40" s="167"/>
      <c r="H40" s="167"/>
      <c r="I40" s="167"/>
      <c r="J40" s="167"/>
      <c r="K40" s="168">
        <f t="shared" si="0"/>
        <v>0</v>
      </c>
      <c r="L40" s="169" t="str">
        <f>I6</f>
        <v>Ha</v>
      </c>
      <c r="M40" s="169">
        <f t="shared" si="6"/>
        <v>2.2000000000000002</v>
      </c>
      <c r="N40" s="169" t="str">
        <f t="shared" si="1"/>
        <v/>
      </c>
      <c r="O40" s="170" t="str">
        <f t="shared" si="4"/>
        <v/>
      </c>
      <c r="P40" s="174"/>
      <c r="Q40" s="175"/>
      <c r="R40" s="175"/>
      <c r="S40" s="176"/>
      <c r="U40" s="1"/>
      <c r="V40" s="1" t="e">
        <f>VLOOKUP(D40:D51,'Master Karyawan'!B330:C1910,2,0)</f>
        <v>#N/A</v>
      </c>
      <c r="W40" s="216">
        <f t="shared" si="7"/>
        <v>44714</v>
      </c>
      <c r="X40" s="1" t="str">
        <f>IF(E40="I","M",IF(E40="S","S1",IF(E40="C","C",IF(K40&lt;=M40,"M",IF(K40&gt;=M40,"K")))))</f>
        <v>M</v>
      </c>
      <c r="Y40" s="89" t="str">
        <f>IFERROR(VLOOKUP(G40,'Master Karyawan'!D:F,3,FALSE),"")</f>
        <v/>
      </c>
      <c r="Z40" s="89" t="str">
        <f>IFERROR(VLOOKUP(H40,'Master Karyawan'!E:G,3,FALSE),"")</f>
        <v/>
      </c>
      <c r="AA40" s="89" t="str">
        <f>IFERROR(VLOOKUP(I40,'Master Karyawan'!F:H,3,FALSE),"")</f>
        <v/>
      </c>
      <c r="AB40" s="89" t="str">
        <f>IFERROR(VLOOKUP(K40,'Master Karyawan'!G:I,3,FALSE),"")</f>
        <v/>
      </c>
      <c r="AC40" s="1" t="e">
        <f t="shared" si="2"/>
        <v>#N/A</v>
      </c>
      <c r="AD40" s="213">
        <f t="shared" si="3"/>
        <v>44714</v>
      </c>
      <c r="AE40" s="1">
        <v>2010</v>
      </c>
      <c r="AF40" s="1"/>
      <c r="AG40" s="1"/>
      <c r="AH40" s="1"/>
      <c r="AI40" s="1"/>
      <c r="AJ40" s="1" t="s">
        <v>309</v>
      </c>
      <c r="AK40" s="1"/>
      <c r="AL40" s="1">
        <v>1</v>
      </c>
      <c r="AM40" s="1" t="s">
        <v>310</v>
      </c>
      <c r="AN40" s="1"/>
      <c r="AO40" s="1"/>
      <c r="AP40" s="1"/>
    </row>
    <row r="41" spans="2:50" s="210" customFormat="1" ht="45" customHeight="1">
      <c r="B41" s="214" t="s">
        <v>342</v>
      </c>
      <c r="C41" s="215"/>
      <c r="D41" s="165" t="str">
        <f>IFERROR(VLOOKUP(B41&amp;C41,'Master Karyawan'!$A:$B,2,FALSE),"")</f>
        <v/>
      </c>
      <c r="E41" s="166"/>
      <c r="F41" s="167"/>
      <c r="G41" s="167"/>
      <c r="H41" s="167"/>
      <c r="I41" s="167"/>
      <c r="J41" s="167"/>
      <c r="K41" s="168">
        <f t="shared" si="0"/>
        <v>0</v>
      </c>
      <c r="L41" s="169" t="str">
        <f>I6</f>
        <v>Ha</v>
      </c>
      <c r="M41" s="169">
        <f t="shared" si="6"/>
        <v>2.2000000000000002</v>
      </c>
      <c r="N41" s="169" t="str">
        <f t="shared" si="1"/>
        <v/>
      </c>
      <c r="O41" s="170" t="str">
        <f t="shared" si="4"/>
        <v/>
      </c>
      <c r="P41" s="174"/>
      <c r="Q41" s="175"/>
      <c r="R41" s="175"/>
      <c r="S41" s="176"/>
      <c r="U41" s="1"/>
      <c r="V41" s="1" t="e">
        <f>VLOOKUP(D41:D51,'Master Karyawan'!B331:C1911,2,0)</f>
        <v>#N/A</v>
      </c>
      <c r="W41" s="216">
        <f t="shared" si="7"/>
        <v>44714</v>
      </c>
      <c r="X41" s="1" t="str">
        <f>IF(E41="I","M",IF(E41="S","S1",IF(E41="C","C",IF(K41&lt;=M41,"M",IF(K41&gt;=M41,"K")))))</f>
        <v>M</v>
      </c>
      <c r="Y41" s="89" t="str">
        <f>IFERROR(VLOOKUP(G41,'Master Karyawan'!D:F,3,FALSE),"")</f>
        <v/>
      </c>
      <c r="Z41" s="89" t="str">
        <f>IFERROR(VLOOKUP(H41,'Master Karyawan'!E:G,3,FALSE),"")</f>
        <v/>
      </c>
      <c r="AA41" s="89" t="str">
        <f>IFERROR(VLOOKUP(I41,'Master Karyawan'!F:H,3,FALSE),"")</f>
        <v/>
      </c>
      <c r="AB41" s="89" t="str">
        <f>IFERROR(VLOOKUP(K41,'Master Karyawan'!G:I,3,FALSE),"")</f>
        <v/>
      </c>
      <c r="AC41" s="89" t="e">
        <f t="shared" si="2"/>
        <v>#N/A</v>
      </c>
      <c r="AD41" s="213">
        <f t="shared" si="3"/>
        <v>44714</v>
      </c>
      <c r="AE41" s="1">
        <v>2010</v>
      </c>
      <c r="AF41" s="1"/>
      <c r="AG41" s="1"/>
      <c r="AH41" s="1"/>
      <c r="AI41" s="1"/>
      <c r="AJ41" s="1" t="s">
        <v>309</v>
      </c>
      <c r="AK41" s="1"/>
      <c r="AL41" s="1">
        <v>1</v>
      </c>
      <c r="AM41" s="1" t="s">
        <v>310</v>
      </c>
      <c r="AN41" s="1"/>
      <c r="AO41" s="1"/>
      <c r="AP41" s="1"/>
    </row>
    <row r="42" spans="2:50" s="210" customFormat="1" ht="45" customHeight="1" thickBot="1">
      <c r="B42" s="214" t="s">
        <v>342</v>
      </c>
      <c r="C42" s="215"/>
      <c r="D42" s="165" t="str">
        <f>IFERROR(VLOOKUP(B42&amp;C42,'Master Karyawan'!$A:$B,2,FALSE),"")</f>
        <v/>
      </c>
      <c r="E42" s="166"/>
      <c r="F42" s="167"/>
      <c r="G42" s="167"/>
      <c r="H42" s="167"/>
      <c r="I42" s="167"/>
      <c r="J42" s="167"/>
      <c r="K42" s="168">
        <f t="shared" si="0"/>
        <v>0</v>
      </c>
      <c r="L42" s="169" t="str">
        <f>I6</f>
        <v>Ha</v>
      </c>
      <c r="M42" s="169">
        <f t="shared" si="6"/>
        <v>2.2000000000000002</v>
      </c>
      <c r="N42" s="169" t="str">
        <f t="shared" si="1"/>
        <v/>
      </c>
      <c r="O42" s="170" t="str">
        <f t="shared" si="4"/>
        <v/>
      </c>
      <c r="P42" s="174"/>
      <c r="Q42" s="175"/>
      <c r="R42" s="175"/>
      <c r="S42" s="176"/>
      <c r="T42" s="198"/>
      <c r="U42" s="1"/>
      <c r="V42" s="1" t="e">
        <f>VLOOKUP(D42:D51,'Master Karyawan'!B332:C1912,2,0)</f>
        <v>#N/A</v>
      </c>
      <c r="W42" s="216">
        <f t="shared" si="7"/>
        <v>44714</v>
      </c>
      <c r="X42" s="1" t="str">
        <f>IF(E42="I","M",IF(E42="S","S1",IF(E42="C","C",IF(K42&lt;=M42,"M",IF(K42&gt;=M42,"K")))))</f>
        <v>M</v>
      </c>
      <c r="Y42" s="89" t="str">
        <f>IFERROR(VLOOKUP(G42,'Master Karyawan'!D:F,3,FALSE),"")</f>
        <v/>
      </c>
      <c r="Z42" s="89" t="str">
        <f>IFERROR(VLOOKUP(H42,'Master Karyawan'!E:G,3,FALSE),"")</f>
        <v/>
      </c>
      <c r="AA42" s="89" t="str">
        <f>IFERROR(VLOOKUP(I42,'Master Karyawan'!F:H,3,FALSE),"")</f>
        <v/>
      </c>
      <c r="AB42" s="89" t="str">
        <f>IFERROR(VLOOKUP(K42,'Master Karyawan'!G:I,3,FALSE),"")</f>
        <v/>
      </c>
      <c r="AC42" s="1" t="e">
        <f t="shared" si="2"/>
        <v>#N/A</v>
      </c>
      <c r="AD42" s="213">
        <f t="shared" si="3"/>
        <v>44714</v>
      </c>
      <c r="AE42" s="1">
        <v>2010</v>
      </c>
      <c r="AF42" s="1"/>
      <c r="AG42" s="1"/>
      <c r="AH42" s="1"/>
      <c r="AI42" s="1"/>
      <c r="AJ42" s="1" t="s">
        <v>309</v>
      </c>
      <c r="AK42" s="1"/>
      <c r="AL42" s="1">
        <v>1</v>
      </c>
      <c r="AM42" s="1" t="s">
        <v>310</v>
      </c>
      <c r="AN42" s="1"/>
      <c r="AO42" s="1"/>
      <c r="AP42" s="1"/>
      <c r="AU42" s="198"/>
      <c r="AV42" s="198"/>
      <c r="AW42" s="198"/>
      <c r="AX42" s="198"/>
    </row>
    <row r="43" spans="2:50" s="210" customFormat="1" ht="40" customHeight="1" thickTop="1" thickBot="1">
      <c r="B43" s="229" t="s">
        <v>437</v>
      </c>
      <c r="C43" s="230"/>
      <c r="D43" s="230"/>
      <c r="E43" s="231"/>
      <c r="F43" s="183">
        <f>SUM(F12:F42)</f>
        <v>32.93</v>
      </c>
      <c r="G43" s="183">
        <f>SUM(G12:G42)</f>
        <v>0</v>
      </c>
      <c r="H43" s="183">
        <f>SUM(H12:H42)</f>
        <v>0</v>
      </c>
      <c r="I43" s="183">
        <f>SUM(I12:I42)</f>
        <v>0</v>
      </c>
      <c r="J43" s="183"/>
      <c r="K43" s="183">
        <f>SUM(K12:K42)</f>
        <v>32.93</v>
      </c>
      <c r="L43" s="183"/>
      <c r="M43" s="183"/>
      <c r="N43" s="184">
        <f>IF(K43="","",IF(K43&gt;M43,K43-M43,IF(K43&lt;M43,"","")))</f>
        <v>32.93</v>
      </c>
      <c r="O43" s="185" t="str">
        <f t="shared" si="4"/>
        <v/>
      </c>
      <c r="P43" s="186"/>
      <c r="Q43" s="186"/>
      <c r="R43" s="186"/>
      <c r="S43" s="186"/>
      <c r="T43" s="198"/>
      <c r="U43" s="1"/>
      <c r="V43" s="89" t="str">
        <f>IFERROR(VLOOKUP(D43,'Master Karyawan'!A:C,3,FALSE),"")</f>
        <v/>
      </c>
      <c r="W43" s="89" t="str">
        <f>IFERROR(VLOOKUP(E43,'Master Karyawan'!B:D,3,FALSE),"")</f>
        <v/>
      </c>
      <c r="X43" s="89" t="str">
        <f>IFERROR(VLOOKUP(F43,'Master Karyawan'!C:E,3,FALSE),"")</f>
        <v/>
      </c>
      <c r="Y43" s="89" t="str">
        <f>IFERROR(VLOOKUP(G43,'Master Karyawan'!D:F,3,FALSE),"")</f>
        <v/>
      </c>
      <c r="Z43" s="89" t="str">
        <f>IFERROR(VLOOKUP(H43,'Master Karyawan'!E:G,3,FALSE),"")</f>
        <v/>
      </c>
      <c r="AA43" s="89" t="str">
        <f>IFERROR(VLOOKUP(I43,'Master Karyawan'!F:H,3,FALSE),"")</f>
        <v/>
      </c>
      <c r="AB43" s="89" t="str">
        <f>IFERROR(VLOOKUP(K43,'Master Karyawan'!G:I,3,FALSE),"")</f>
        <v/>
      </c>
      <c r="AC43" s="89" t="str">
        <f>IFERROR(VLOOKUP(L43,'Master Karyawan'!H:J,3,FALSE),"")</f>
        <v/>
      </c>
      <c r="AD43" s="89" t="str">
        <f>IFERROR(VLOOKUP(M43,'Master Karyawan'!I:K,3,FALSE),"")</f>
        <v/>
      </c>
      <c r="AE43" s="89" t="str">
        <f>IFERROR(VLOOKUP(N43,'Master Karyawan'!J:L,3,FALSE),"")</f>
        <v/>
      </c>
      <c r="AF43" s="89" t="str">
        <f>IFERROR(VLOOKUP(O43,'Master Karyawan'!K:M,3,FALSE),"")</f>
        <v/>
      </c>
      <c r="AG43" s="89" t="str">
        <f>IFERROR(VLOOKUP(P43,'Master Karyawan'!L:N,3,FALSE),"")</f>
        <v/>
      </c>
      <c r="AH43" s="89" t="str">
        <f>IFERROR(VLOOKUP(Q43,'Master Karyawan'!M:O,3,FALSE),"")</f>
        <v/>
      </c>
      <c r="AI43" s="89" t="str">
        <f>IFERROR(VLOOKUP(R43,'Master Karyawan'!N:P,3,FALSE),"")</f>
        <v/>
      </c>
      <c r="AJ43" s="89" t="str">
        <f>IFERROR(VLOOKUP(S43,'Master Karyawan'!O:Q,3,FALSE),"")</f>
        <v/>
      </c>
      <c r="AK43" s="89" t="str">
        <f>IFERROR(VLOOKUP(T43,'Master Karyawan'!P:R,3,FALSE),"")</f>
        <v/>
      </c>
      <c r="AL43" s="89" t="str">
        <f>IFERROR(VLOOKUP(U43,'Master Karyawan'!Q:S,3,FALSE),"")</f>
        <v/>
      </c>
      <c r="AM43" s="89" t="str">
        <f>IFERROR(VLOOKUP(V43,'Master Karyawan'!R:T,3,FALSE),"")</f>
        <v/>
      </c>
      <c r="AN43" s="1"/>
      <c r="AO43" s="1"/>
      <c r="AP43" s="1"/>
      <c r="AQ43" s="198"/>
      <c r="AR43" s="198"/>
      <c r="AS43" s="198"/>
      <c r="AT43" s="198"/>
      <c r="AU43" s="198"/>
      <c r="AV43" s="198"/>
      <c r="AW43" s="198"/>
      <c r="AX43" s="198"/>
    </row>
    <row r="44" spans="2:50" ht="18.75" customHeight="1" thickTop="1">
      <c r="B44" s="187"/>
      <c r="C44" s="188"/>
      <c r="D44" s="188"/>
      <c r="E44" s="188"/>
      <c r="F44" s="187"/>
      <c r="G44" s="189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</row>
    <row r="45" spans="2:50" s="1" customFormat="1" ht="27.75" customHeight="1">
      <c r="B45" s="190"/>
      <c r="C45" s="190"/>
      <c r="D45" s="190"/>
      <c r="E45" s="190"/>
      <c r="F45" s="190"/>
      <c r="G45" s="190"/>
      <c r="H45" s="190"/>
      <c r="I45" s="197" t="s">
        <v>16</v>
      </c>
      <c r="J45" s="197" t="s">
        <v>2</v>
      </c>
      <c r="K45" s="232" t="s">
        <v>2</v>
      </c>
      <c r="L45" s="232"/>
      <c r="M45" s="233" t="s">
        <v>2</v>
      </c>
      <c r="N45" s="234"/>
      <c r="O45" s="235"/>
      <c r="P45" s="233" t="s">
        <v>2</v>
      </c>
      <c r="Q45" s="235"/>
      <c r="R45" s="233" t="s">
        <v>3</v>
      </c>
      <c r="S45" s="235"/>
    </row>
    <row r="46" spans="2:50" ht="18" customHeight="1">
      <c r="B46" s="187"/>
      <c r="C46" s="188"/>
      <c r="D46" s="188"/>
      <c r="E46" s="188"/>
      <c r="F46" s="187"/>
      <c r="G46" s="187"/>
      <c r="H46" s="187"/>
      <c r="I46" s="236">
        <v>44714</v>
      </c>
      <c r="J46" s="192"/>
      <c r="K46" s="239"/>
      <c r="L46" s="240"/>
      <c r="M46" s="239"/>
      <c r="N46" s="245"/>
      <c r="O46" s="240"/>
      <c r="P46" s="239"/>
      <c r="Q46" s="240"/>
      <c r="R46" s="239"/>
      <c r="S46" s="240"/>
    </row>
    <row r="47" spans="2:50" ht="18" customHeight="1">
      <c r="B47" s="187"/>
      <c r="C47" s="188"/>
      <c r="D47" s="188"/>
      <c r="E47" s="188"/>
      <c r="F47" s="187"/>
      <c r="G47" s="187"/>
      <c r="H47" s="187"/>
      <c r="I47" s="237"/>
      <c r="J47" s="193"/>
      <c r="K47" s="241"/>
      <c r="L47" s="242"/>
      <c r="M47" s="241"/>
      <c r="N47" s="246"/>
      <c r="O47" s="242"/>
      <c r="P47" s="241"/>
      <c r="Q47" s="242"/>
      <c r="R47" s="241"/>
      <c r="S47" s="242"/>
    </row>
    <row r="48" spans="2:50" ht="18" customHeight="1">
      <c r="B48" s="187"/>
      <c r="C48" s="188"/>
      <c r="D48" s="188"/>
      <c r="E48" s="188"/>
      <c r="F48" s="187"/>
      <c r="G48" s="187"/>
      <c r="H48" s="187"/>
      <c r="I48" s="237"/>
      <c r="J48" s="193"/>
      <c r="K48" s="241"/>
      <c r="L48" s="242"/>
      <c r="M48" s="241"/>
      <c r="N48" s="246"/>
      <c r="O48" s="242"/>
      <c r="P48" s="241"/>
      <c r="Q48" s="242"/>
      <c r="R48" s="241"/>
      <c r="S48" s="242"/>
    </row>
    <row r="49" spans="2:19" ht="18" customHeight="1">
      <c r="B49" s="187"/>
      <c r="C49" s="187"/>
      <c r="D49" s="187"/>
      <c r="E49" s="188"/>
      <c r="F49" s="187"/>
      <c r="G49" s="187"/>
      <c r="H49" s="187"/>
      <c r="I49" s="238"/>
      <c r="J49" s="194"/>
      <c r="K49" s="243"/>
      <c r="L49" s="244"/>
      <c r="M49" s="243"/>
      <c r="N49" s="247"/>
      <c r="O49" s="244"/>
      <c r="P49" s="243"/>
      <c r="Q49" s="244"/>
      <c r="R49" s="243"/>
      <c r="S49" s="244"/>
    </row>
    <row r="50" spans="2:19" ht="20.25" customHeight="1">
      <c r="B50" s="187"/>
      <c r="C50" s="187"/>
      <c r="D50" s="187"/>
      <c r="E50" s="188"/>
      <c r="F50" s="187"/>
      <c r="G50" s="187"/>
      <c r="H50" s="187"/>
      <c r="I50" s="195"/>
      <c r="J50" s="195" t="s">
        <v>638</v>
      </c>
      <c r="K50" s="222" t="s">
        <v>540</v>
      </c>
      <c r="L50" s="223"/>
      <c r="M50" s="222" t="s">
        <v>541</v>
      </c>
      <c r="N50" s="224"/>
      <c r="O50" s="223"/>
      <c r="P50" s="222"/>
      <c r="Q50" s="223"/>
      <c r="R50" s="195"/>
      <c r="S50" s="196"/>
    </row>
    <row r="51" spans="2:19" ht="18.75" customHeight="1">
      <c r="B51" s="122"/>
      <c r="C51" s="122"/>
      <c r="D51" s="122"/>
      <c r="E51" s="191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</row>
  </sheetData>
  <mergeCells count="58">
    <mergeCell ref="P8:S9"/>
    <mergeCell ref="U8:AA9"/>
    <mergeCell ref="AC8:AP9"/>
    <mergeCell ref="P10:P11"/>
    <mergeCell ref="Q10:Q11"/>
    <mergeCell ref="R10:R11"/>
    <mergeCell ref="S10:S11"/>
    <mergeCell ref="U10:U11"/>
    <mergeCell ref="AJ10:AJ11"/>
    <mergeCell ref="AK10:AK11"/>
    <mergeCell ref="AL10:AL11"/>
    <mergeCell ref="AM10:AM11"/>
    <mergeCell ref="V10:V11"/>
    <mergeCell ref="W10:W11"/>
    <mergeCell ref="X10:X11"/>
    <mergeCell ref="Y10:Y11"/>
    <mergeCell ref="B7:D7"/>
    <mergeCell ref="B8:C11"/>
    <mergeCell ref="D8:D11"/>
    <mergeCell ref="E8:E11"/>
    <mergeCell ref="K8:O10"/>
    <mergeCell ref="B3:S3"/>
    <mergeCell ref="B4:D4"/>
    <mergeCell ref="B5:D5"/>
    <mergeCell ref="E5:I5"/>
    <mergeCell ref="B6:D6"/>
    <mergeCell ref="E6:G6"/>
    <mergeCell ref="I46:I49"/>
    <mergeCell ref="K46:L49"/>
    <mergeCell ref="M46:O49"/>
    <mergeCell ref="P46:Q49"/>
    <mergeCell ref="R46:S49"/>
    <mergeCell ref="B43:E43"/>
    <mergeCell ref="K45:L45"/>
    <mergeCell ref="M45:O45"/>
    <mergeCell ref="P45:Q45"/>
    <mergeCell ref="R45:S45"/>
    <mergeCell ref="AN10:AN11"/>
    <mergeCell ref="AO10:AO11"/>
    <mergeCell ref="AP10:AP11"/>
    <mergeCell ref="P13:Q13"/>
    <mergeCell ref="R13:S13"/>
    <mergeCell ref="Z10:Z11"/>
    <mergeCell ref="AA10:AA11"/>
    <mergeCell ref="AC10:AC11"/>
    <mergeCell ref="AD10:AD11"/>
    <mergeCell ref="AE10:AE11"/>
    <mergeCell ref="AF10:AF11"/>
    <mergeCell ref="AG10:AG11"/>
    <mergeCell ref="AH10:AH11"/>
    <mergeCell ref="AI10:AI11"/>
    <mergeCell ref="K50:L50"/>
    <mergeCell ref="M50:O50"/>
    <mergeCell ref="P50:Q50"/>
    <mergeCell ref="P19:Q19"/>
    <mergeCell ref="R19:S19"/>
    <mergeCell ref="P25:Q25"/>
    <mergeCell ref="R25:S25"/>
  </mergeCells>
  <conditionalFormatting sqref="E1:E2">
    <cfRule type="cellIs" dxfId="133" priority="16612" operator="equal">
      <formula>"C"</formula>
    </cfRule>
    <cfRule type="cellIs" dxfId="132" priority="16613" operator="equal">
      <formula>"S"</formula>
    </cfRule>
    <cfRule type="cellIs" dxfId="131" priority="16614" operator="equal">
      <formula>"I"</formula>
    </cfRule>
    <cfRule type="cellIs" dxfId="130" priority="16615" operator="equal">
      <formula>"M"</formula>
    </cfRule>
  </conditionalFormatting>
  <conditionalFormatting sqref="E51">
    <cfRule type="cellIs" dxfId="129" priority="2968" operator="equal">
      <formula>"C"</formula>
    </cfRule>
    <cfRule type="cellIs" dxfId="128" priority="2969" operator="equal">
      <formula>"S"</formula>
    </cfRule>
    <cfRule type="cellIs" dxfId="127" priority="2970" operator="equal">
      <formula>"I"</formula>
    </cfRule>
    <cfRule type="cellIs" dxfId="126" priority="2971" operator="equal">
      <formula>"M"</formula>
    </cfRule>
  </conditionalFormatting>
  <conditionalFormatting sqref="E6">
    <cfRule type="containsText" dxfId="125" priority="2953" operator="containsText" text="SKS">
      <formula>NOT(ISERROR(SEARCH("SKS",E6)))</formula>
    </cfRule>
    <cfRule type="containsText" dxfId="124" priority="2954" operator="containsText" text="Mangkir">
      <formula>NOT(ISERROR(SEARCH("Mangkir",E6)))</formula>
    </cfRule>
    <cfRule type="containsText" dxfId="123" priority="2955" operator="containsText" text="Ijin">
      <formula>NOT(ISERROR(SEARCH("Ijin",E6)))</formula>
    </cfRule>
    <cfRule type="containsText" dxfId="122" priority="2956" operator="containsText" text="Mangkir">
      <formula>NOT(ISERROR(SEARCH("Mangkir",E6)))</formula>
    </cfRule>
    <cfRule type="containsText" dxfId="121" priority="2957" operator="containsText" text="Ijin">
      <formula>NOT(ISERROR(SEARCH("Ijin",E6)))</formula>
    </cfRule>
  </conditionalFormatting>
  <conditionalFormatting sqref="E6">
    <cfRule type="cellIs" dxfId="120" priority="2952" operator="equal">
      <formula>"CUTI"</formula>
    </cfRule>
  </conditionalFormatting>
  <conditionalFormatting sqref="E5:E11 E44:E50">
    <cfRule type="cellIs" dxfId="119" priority="2948" operator="equal">
      <formula>"C"</formula>
    </cfRule>
    <cfRule type="cellIs" dxfId="118" priority="2949" operator="equal">
      <formula>"S"</formula>
    </cfRule>
    <cfRule type="cellIs" dxfId="117" priority="2950" operator="equal">
      <formula>"I"</formula>
    </cfRule>
    <cfRule type="cellIs" dxfId="116" priority="2951" operator="equal">
      <formula>"M"</formula>
    </cfRule>
  </conditionalFormatting>
  <conditionalFormatting sqref="E5:E50">
    <cfRule type="cellIs" dxfId="115" priority="2964" operator="equal">
      <formula>"C"</formula>
    </cfRule>
    <cfRule type="cellIs" dxfId="114" priority="2965" operator="equal">
      <formula>"S"</formula>
    </cfRule>
    <cfRule type="cellIs" dxfId="113" priority="2966" operator="equal">
      <formula>"I"</formula>
    </cfRule>
    <cfRule type="cellIs" dxfId="112" priority="2967" operator="equal">
      <formula>"M"</formula>
    </cfRule>
  </conditionalFormatting>
  <conditionalFormatting sqref="E5:F5 E7">
    <cfRule type="containsText" dxfId="111" priority="2959" operator="containsText" text="SKS">
      <formula>NOT(ISERROR(SEARCH("SKS",E5)))</formula>
    </cfRule>
    <cfRule type="containsText" dxfId="110" priority="2960" operator="containsText" text="Mangkir">
      <formula>NOT(ISERROR(SEARCH("Mangkir",E5)))</formula>
    </cfRule>
    <cfRule type="containsText" dxfId="109" priority="2961" operator="containsText" text="Ijin">
      <formula>NOT(ISERROR(SEARCH("Ijin",E5)))</formula>
    </cfRule>
    <cfRule type="containsText" dxfId="108" priority="2962" operator="containsText" text="Mangkir">
      <formula>NOT(ISERROR(SEARCH("Mangkir",E5)))</formula>
    </cfRule>
    <cfRule type="containsText" dxfId="107" priority="2963" operator="containsText" text="Ijin">
      <formula>NOT(ISERROR(SEARCH("Ijin",E5)))</formula>
    </cfRule>
  </conditionalFormatting>
  <conditionalFormatting sqref="E5:F5 E7">
    <cfRule type="cellIs" dxfId="106" priority="2958" operator="equal">
      <formula>"CUTI"</formula>
    </cfRule>
  </conditionalFormatting>
  <conditionalFormatting sqref="X12:X42">
    <cfRule type="containsText" dxfId="105" priority="2945" operator="containsText" text="M">
      <formula>NOT(ISERROR(SEARCH("M",X12)))</formula>
    </cfRule>
    <cfRule type="containsText" dxfId="104" priority="2946" operator="containsText" text="K">
      <formula>NOT(ISERROR(SEARCH("K",X12)))</formula>
    </cfRule>
    <cfRule type="containsText" dxfId="103" priority="2947" operator="containsText" text="S1">
      <formula>NOT(ISERROR(SEARCH("S1",X12)))</formula>
    </cfRule>
  </conditionalFormatting>
  <conditionalFormatting sqref="V10">
    <cfRule type="containsText" dxfId="102" priority="2944" operator="containsText" text="MANUAL">
      <formula>NOT(ISERROR(SEARCH("MANUAL",V10)))</formula>
    </cfRule>
  </conditionalFormatting>
  <conditionalFormatting sqref="X10">
    <cfRule type="containsText" dxfId="101" priority="2941" operator="containsText" text="M">
      <formula>NOT(ISERROR(SEARCH("M",X10)))</formula>
    </cfRule>
    <cfRule type="containsText" dxfId="100" priority="2942" operator="containsText" text="K">
      <formula>NOT(ISERROR(SEARCH("K",X10)))</formula>
    </cfRule>
    <cfRule type="containsText" dxfId="99" priority="2943" operator="containsText" text="S1">
      <formula>NOT(ISERROR(SEARCH("S1",X10)))</formula>
    </cfRule>
  </conditionalFormatting>
  <conditionalFormatting sqref="X10 X12:X42">
    <cfRule type="cellIs" dxfId="98" priority="2940" operator="equal">
      <formula>"C"</formula>
    </cfRule>
  </conditionalFormatting>
  <conditionalFormatting sqref="F4">
    <cfRule type="containsText" dxfId="97" priority="2935" operator="containsText" text="SKS">
      <formula>NOT(ISERROR(SEARCH("SKS",F4)))</formula>
    </cfRule>
    <cfRule type="containsText" dxfId="96" priority="2936" operator="containsText" text="Mangkir">
      <formula>NOT(ISERROR(SEARCH("Mangkir",F4)))</formula>
    </cfRule>
    <cfRule type="containsText" dxfId="95" priority="2937" operator="containsText" text="Ijin">
      <formula>NOT(ISERROR(SEARCH("Ijin",F4)))</formula>
    </cfRule>
    <cfRule type="containsText" dxfId="94" priority="2938" operator="containsText" text="Mangkir">
      <formula>NOT(ISERROR(SEARCH("Mangkir",F4)))</formula>
    </cfRule>
    <cfRule type="containsText" dxfId="93" priority="2939" operator="containsText" text="Ijin">
      <formula>NOT(ISERROR(SEARCH("Ijin",F4)))</formula>
    </cfRule>
  </conditionalFormatting>
  <conditionalFormatting sqref="F4">
    <cfRule type="cellIs" dxfId="92" priority="2934" operator="equal">
      <formula>"CUTI"</formula>
    </cfRule>
  </conditionalFormatting>
  <conditionalFormatting sqref="E4">
    <cfRule type="cellIs" dxfId="91" priority="2930" operator="equal">
      <formula>"C"</formula>
    </cfRule>
    <cfRule type="cellIs" dxfId="90" priority="2931" operator="equal">
      <formula>"S"</formula>
    </cfRule>
    <cfRule type="cellIs" dxfId="89" priority="2932" operator="equal">
      <formula>"I"</formula>
    </cfRule>
    <cfRule type="cellIs" dxfId="88" priority="2933" operator="equal">
      <formula>"M"</formula>
    </cfRule>
  </conditionalFormatting>
  <conditionalFormatting sqref="E4">
    <cfRule type="containsText" dxfId="87" priority="2925" operator="containsText" text="SKS">
      <formula>NOT(ISERROR(SEARCH("SKS",E4)))</formula>
    </cfRule>
    <cfRule type="containsText" dxfId="86" priority="2926" operator="containsText" text="Mangkir">
      <formula>NOT(ISERROR(SEARCH("Mangkir",E4)))</formula>
    </cfRule>
    <cfRule type="containsText" dxfId="85" priority="2927" operator="containsText" text="Ijin">
      <formula>NOT(ISERROR(SEARCH("Ijin",E4)))</formula>
    </cfRule>
    <cfRule type="containsText" dxfId="84" priority="2928" operator="containsText" text="Mangkir">
      <formula>NOT(ISERROR(SEARCH("Mangkir",E4)))</formula>
    </cfRule>
    <cfRule type="containsText" dxfId="83" priority="2929" operator="containsText" text="Ijin">
      <formula>NOT(ISERROR(SEARCH("Ijin",E4)))</formula>
    </cfRule>
  </conditionalFormatting>
  <conditionalFormatting sqref="E4">
    <cfRule type="cellIs" dxfId="82" priority="2924" operator="equal">
      <formula>"CUTI"</formula>
    </cfRule>
  </conditionalFormatting>
  <conditionalFormatting sqref="E4">
    <cfRule type="cellIs" dxfId="81" priority="2920" operator="equal">
      <formula>"C"</formula>
    </cfRule>
    <cfRule type="cellIs" dxfId="80" priority="2921" operator="equal">
      <formula>"S"</formula>
    </cfRule>
    <cfRule type="cellIs" dxfId="79" priority="2922" operator="equal">
      <formula>"I"</formula>
    </cfRule>
    <cfRule type="cellIs" dxfId="78" priority="2923" operator="equal">
      <formula>"M"</formula>
    </cfRule>
  </conditionalFormatting>
  <conditionalFormatting sqref="E4">
    <cfRule type="containsText" dxfId="77" priority="2915" operator="containsText" text="SKS">
      <formula>NOT(ISERROR(SEARCH("SKS",E4)))</formula>
    </cfRule>
    <cfRule type="containsText" dxfId="76" priority="2916" operator="containsText" text="Mangkir">
      <formula>NOT(ISERROR(SEARCH("Mangkir",E4)))</formula>
    </cfRule>
    <cfRule type="containsText" dxfId="75" priority="2917" operator="containsText" text="Ijin">
      <formula>NOT(ISERROR(SEARCH("Ijin",E4)))</formula>
    </cfRule>
    <cfRule type="containsText" dxfId="74" priority="2918" operator="containsText" text="Mangkir">
      <formula>NOT(ISERROR(SEARCH("Mangkir",E4)))</formula>
    </cfRule>
    <cfRule type="containsText" dxfId="73" priority="2919" operator="containsText" text="Ijin">
      <formula>NOT(ISERROR(SEARCH("Ijin",E4)))</formula>
    </cfRule>
  </conditionalFormatting>
  <conditionalFormatting sqref="E4">
    <cfRule type="cellIs" dxfId="72" priority="2914" operator="equal">
      <formula>"CUTI"</formula>
    </cfRule>
  </conditionalFormatting>
  <conditionalFormatting sqref="E4">
    <cfRule type="cellIs" dxfId="71" priority="2910" operator="equal">
      <formula>"C"</formula>
    </cfRule>
    <cfRule type="cellIs" dxfId="70" priority="2911" operator="equal">
      <formula>"S"</formula>
    </cfRule>
    <cfRule type="cellIs" dxfId="69" priority="2912" operator="equal">
      <formula>"I"</formula>
    </cfRule>
    <cfRule type="cellIs" dxfId="68" priority="2913" operator="equal">
      <formula>"M"</formula>
    </cfRule>
  </conditionalFormatting>
  <conditionalFormatting sqref="E3">
    <cfRule type="cellIs" dxfId="67" priority="2868" operator="equal">
      <formula>"C"</formula>
    </cfRule>
    <cfRule type="cellIs" dxfId="66" priority="2869" operator="equal">
      <formula>"S"</formula>
    </cfRule>
    <cfRule type="cellIs" dxfId="65" priority="2870" operator="equal">
      <formula>"I"</formula>
    </cfRule>
    <cfRule type="cellIs" dxfId="64" priority="2871" operator="equal">
      <formula>"M"</formula>
    </cfRule>
  </conditionalFormatting>
  <printOptions horizontalCentered="1"/>
  <pageMargins left="0" right="0" top="0.47" bottom="0" header="0" footer="0"/>
  <pageSetup paperSize="9" scale="3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zoomScaleNormal="100" workbookViewId="0">
      <pane ySplit="2" topLeftCell="A12" activePane="bottomLeft" state="frozen"/>
      <selection pane="bottomLeft" activeCell="B48" sqref="B48"/>
    </sheetView>
  </sheetViews>
  <sheetFormatPr defaultColWidth="9" defaultRowHeight="14.5"/>
  <cols>
    <col min="1" max="1" width="5.1796875" style="12" customWidth="1"/>
    <col min="2" max="2" width="51.453125" style="26" bestFit="1" customWidth="1"/>
    <col min="3" max="3" width="8.1796875" style="26" bestFit="1" customWidth="1"/>
    <col min="4" max="4" width="10.453125" style="27" customWidth="1"/>
    <col min="5" max="5" width="17.453125" style="28" bestFit="1" customWidth="1"/>
    <col min="6" max="6" width="16.453125" style="28" bestFit="1" customWidth="1"/>
    <col min="7" max="8" width="18.453125" style="16" bestFit="1" customWidth="1"/>
    <col min="9" max="16384" width="9" style="16"/>
  </cols>
  <sheetData>
    <row r="1" spans="1:8" s="9" customFormat="1">
      <c r="A1" s="292"/>
      <c r="B1" s="293" t="s">
        <v>0</v>
      </c>
      <c r="C1" s="293" t="s">
        <v>1</v>
      </c>
      <c r="D1" s="295" t="s">
        <v>26</v>
      </c>
      <c r="E1" s="297" t="s">
        <v>27</v>
      </c>
      <c r="F1" s="298"/>
      <c r="G1" s="299" t="s">
        <v>28</v>
      </c>
      <c r="H1" s="291" t="s">
        <v>29</v>
      </c>
    </row>
    <row r="2" spans="1:8" s="9" customFormat="1">
      <c r="A2" s="292"/>
      <c r="B2" s="294"/>
      <c r="C2" s="294"/>
      <c r="D2" s="296"/>
      <c r="E2" s="10" t="s">
        <v>30</v>
      </c>
      <c r="F2" s="11" t="s">
        <v>31</v>
      </c>
      <c r="G2" s="300"/>
      <c r="H2" s="291"/>
    </row>
    <row r="3" spans="1:8">
      <c r="A3" s="12">
        <v>1</v>
      </c>
      <c r="B3" s="13" t="s">
        <v>32</v>
      </c>
      <c r="C3" s="13" t="s">
        <v>33</v>
      </c>
      <c r="D3" s="14">
        <v>350</v>
      </c>
      <c r="E3" s="15">
        <v>142447</v>
      </c>
      <c r="F3" s="15">
        <v>5000</v>
      </c>
      <c r="G3" s="15">
        <v>402</v>
      </c>
      <c r="H3" s="15">
        <v>287</v>
      </c>
    </row>
    <row r="4" spans="1:8">
      <c r="A4" s="12">
        <v>2</v>
      </c>
      <c r="B4" s="17" t="s">
        <v>34</v>
      </c>
      <c r="C4" s="17" t="s">
        <v>33</v>
      </c>
      <c r="D4" s="18">
        <v>15</v>
      </c>
      <c r="E4" s="19">
        <v>142447</v>
      </c>
      <c r="F4" s="19">
        <v>5000</v>
      </c>
      <c r="G4" s="19">
        <v>9378</v>
      </c>
      <c r="H4" s="19">
        <v>6698</v>
      </c>
    </row>
    <row r="5" spans="1:8">
      <c r="A5" s="12">
        <v>3</v>
      </c>
      <c r="B5" s="17" t="s">
        <v>35</v>
      </c>
      <c r="C5" s="17" t="s">
        <v>33</v>
      </c>
      <c r="D5" s="18">
        <v>650</v>
      </c>
      <c r="E5" s="19">
        <v>142447</v>
      </c>
      <c r="F5" s="19">
        <v>5000</v>
      </c>
      <c r="G5" s="19">
        <v>216</v>
      </c>
      <c r="H5" s="19">
        <v>155</v>
      </c>
    </row>
    <row r="6" spans="1:8">
      <c r="A6" s="12">
        <v>4</v>
      </c>
      <c r="B6" s="17" t="s">
        <v>36</v>
      </c>
      <c r="C6" s="17" t="s">
        <v>33</v>
      </c>
      <c r="D6" s="18">
        <v>300</v>
      </c>
      <c r="E6" s="19">
        <v>142447</v>
      </c>
      <c r="F6" s="19">
        <v>5000</v>
      </c>
      <c r="G6" s="19">
        <v>469</v>
      </c>
      <c r="H6" s="19">
        <v>335</v>
      </c>
    </row>
    <row r="7" spans="1:8">
      <c r="A7" s="12">
        <v>5</v>
      </c>
      <c r="B7" s="17" t="s">
        <v>37</v>
      </c>
      <c r="C7" s="17" t="s">
        <v>33</v>
      </c>
      <c r="D7" s="18">
        <v>600</v>
      </c>
      <c r="E7" s="19">
        <v>142447</v>
      </c>
      <c r="F7" s="19">
        <v>5000</v>
      </c>
      <c r="G7" s="19">
        <v>234</v>
      </c>
      <c r="H7" s="19">
        <v>167</v>
      </c>
    </row>
    <row r="8" spans="1:8">
      <c r="A8" s="12">
        <v>6</v>
      </c>
      <c r="B8" s="17" t="s">
        <v>38</v>
      </c>
      <c r="C8" s="17" t="s">
        <v>33</v>
      </c>
      <c r="D8" s="18">
        <v>290</v>
      </c>
      <c r="E8" s="19">
        <v>142447</v>
      </c>
      <c r="F8" s="19">
        <v>5000</v>
      </c>
      <c r="G8" s="19">
        <v>485</v>
      </c>
      <c r="H8" s="19">
        <v>346</v>
      </c>
    </row>
    <row r="9" spans="1:8">
      <c r="A9" s="12">
        <v>7</v>
      </c>
      <c r="B9" s="17" t="s">
        <v>39</v>
      </c>
      <c r="C9" s="17" t="s">
        <v>33</v>
      </c>
      <c r="D9" s="18">
        <v>315</v>
      </c>
      <c r="E9" s="19">
        <v>142447</v>
      </c>
      <c r="F9" s="19">
        <v>5000</v>
      </c>
      <c r="G9" s="19">
        <v>447</v>
      </c>
      <c r="H9" s="19">
        <v>319</v>
      </c>
    </row>
    <row r="10" spans="1:8">
      <c r="A10" s="12">
        <v>8</v>
      </c>
      <c r="B10" s="17" t="s">
        <v>40</v>
      </c>
      <c r="C10" s="17" t="s">
        <v>41</v>
      </c>
      <c r="D10" s="18">
        <v>350</v>
      </c>
      <c r="E10" s="19">
        <v>142447</v>
      </c>
      <c r="F10" s="19">
        <v>5000</v>
      </c>
      <c r="G10" s="19">
        <v>402</v>
      </c>
      <c r="H10" s="19">
        <v>287</v>
      </c>
    </row>
    <row r="11" spans="1:8">
      <c r="A11" s="12">
        <v>9</v>
      </c>
      <c r="B11" s="17" t="s">
        <v>42</v>
      </c>
      <c r="C11" s="17" t="s">
        <v>41</v>
      </c>
      <c r="D11" s="18">
        <v>41</v>
      </c>
      <c r="E11" s="19">
        <v>142447</v>
      </c>
      <c r="F11" s="19">
        <v>5000</v>
      </c>
      <c r="G11" s="19">
        <v>3431</v>
      </c>
      <c r="H11" s="19">
        <v>2451</v>
      </c>
    </row>
    <row r="12" spans="1:8">
      <c r="A12" s="12">
        <v>10</v>
      </c>
      <c r="B12" s="17" t="s">
        <v>43</v>
      </c>
      <c r="C12" s="17" t="s">
        <v>41</v>
      </c>
      <c r="D12" s="18">
        <v>46</v>
      </c>
      <c r="E12" s="19">
        <v>142447</v>
      </c>
      <c r="F12" s="19">
        <v>5000</v>
      </c>
      <c r="G12" s="19">
        <v>3058</v>
      </c>
      <c r="H12" s="19">
        <v>2184</v>
      </c>
    </row>
    <row r="13" spans="1:8">
      <c r="A13" s="12">
        <v>11</v>
      </c>
      <c r="B13" s="17" t="s">
        <v>44</v>
      </c>
      <c r="C13" s="17" t="s">
        <v>41</v>
      </c>
      <c r="D13" s="18">
        <v>48</v>
      </c>
      <c r="E13" s="19">
        <v>142447</v>
      </c>
      <c r="F13" s="19">
        <v>5000</v>
      </c>
      <c r="G13" s="19">
        <v>2931</v>
      </c>
      <c r="H13" s="19">
        <v>2093</v>
      </c>
    </row>
    <row r="14" spans="1:8">
      <c r="A14" s="12">
        <v>12</v>
      </c>
      <c r="B14" s="17" t="s">
        <v>45</v>
      </c>
      <c r="C14" s="17" t="s">
        <v>41</v>
      </c>
      <c r="D14" s="18">
        <v>50</v>
      </c>
      <c r="E14" s="19">
        <v>142447</v>
      </c>
      <c r="F14" s="19">
        <v>5000</v>
      </c>
      <c r="G14" s="19">
        <v>2813</v>
      </c>
      <c r="H14" s="19">
        <v>2010</v>
      </c>
    </row>
    <row r="15" spans="1:8">
      <c r="A15" s="12">
        <v>13</v>
      </c>
      <c r="B15" s="17" t="s">
        <v>46</v>
      </c>
      <c r="C15" s="17" t="s">
        <v>41</v>
      </c>
      <c r="D15" s="18">
        <v>80</v>
      </c>
      <c r="E15" s="19">
        <v>142447</v>
      </c>
      <c r="F15" s="19">
        <v>5000</v>
      </c>
      <c r="G15" s="19">
        <v>1758</v>
      </c>
      <c r="H15" s="19">
        <v>1256</v>
      </c>
    </row>
    <row r="16" spans="1:8">
      <c r="A16" s="12">
        <v>14</v>
      </c>
      <c r="B16" s="17" t="s">
        <v>47</v>
      </c>
      <c r="C16" s="17" t="s">
        <v>41</v>
      </c>
      <c r="D16" s="18">
        <v>58</v>
      </c>
      <c r="E16" s="19">
        <v>142447</v>
      </c>
      <c r="F16" s="19">
        <v>5000</v>
      </c>
      <c r="G16" s="19">
        <v>2425</v>
      </c>
      <c r="H16" s="19">
        <v>1732</v>
      </c>
    </row>
    <row r="17" spans="1:8">
      <c r="A17" s="12">
        <v>15</v>
      </c>
      <c r="B17" s="17" t="s">
        <v>48</v>
      </c>
      <c r="C17" s="17" t="s">
        <v>41</v>
      </c>
      <c r="D17" s="18">
        <v>18</v>
      </c>
      <c r="E17" s="19">
        <v>142447</v>
      </c>
      <c r="F17" s="19">
        <v>5000</v>
      </c>
      <c r="G17" s="19">
        <v>7815</v>
      </c>
      <c r="H17" s="19">
        <v>5582</v>
      </c>
    </row>
    <row r="18" spans="1:8">
      <c r="A18" s="12">
        <v>16</v>
      </c>
      <c r="B18" s="17" t="s">
        <v>49</v>
      </c>
      <c r="C18" s="17" t="s">
        <v>50</v>
      </c>
      <c r="D18" s="18">
        <v>118</v>
      </c>
      <c r="E18" s="19">
        <v>142447</v>
      </c>
      <c r="F18" s="19">
        <v>5000</v>
      </c>
      <c r="G18" s="19">
        <v>1192</v>
      </c>
      <c r="H18" s="19">
        <v>852</v>
      </c>
    </row>
    <row r="19" spans="1:8">
      <c r="A19" s="12">
        <v>17</v>
      </c>
      <c r="B19" s="17" t="s">
        <v>51</v>
      </c>
      <c r="C19" s="17" t="s">
        <v>52</v>
      </c>
      <c r="D19" s="18">
        <v>1450</v>
      </c>
      <c r="E19" s="19">
        <v>142447</v>
      </c>
      <c r="F19" s="19">
        <v>5000</v>
      </c>
      <c r="G19" s="19">
        <v>97</v>
      </c>
      <c r="H19" s="19">
        <v>69</v>
      </c>
    </row>
    <row r="20" spans="1:8">
      <c r="A20" s="12">
        <v>18</v>
      </c>
      <c r="B20" s="17" t="s">
        <v>53</v>
      </c>
      <c r="C20" s="17" t="s">
        <v>54</v>
      </c>
      <c r="D20" s="18">
        <v>4000</v>
      </c>
      <c r="E20" s="19">
        <v>142447</v>
      </c>
      <c r="F20" s="19">
        <v>5000</v>
      </c>
      <c r="G20" s="19">
        <v>35</v>
      </c>
      <c r="H20" s="19">
        <v>25</v>
      </c>
    </row>
    <row r="21" spans="1:8">
      <c r="A21" s="12">
        <v>19</v>
      </c>
      <c r="B21" s="17" t="s">
        <v>55</v>
      </c>
      <c r="C21" s="17" t="s">
        <v>41</v>
      </c>
      <c r="D21" s="18">
        <v>3600</v>
      </c>
      <c r="E21" s="19">
        <v>142447</v>
      </c>
      <c r="F21" s="19">
        <v>5000</v>
      </c>
      <c r="G21" s="19">
        <v>39</v>
      </c>
      <c r="H21" s="19">
        <v>28</v>
      </c>
    </row>
    <row r="22" spans="1:8">
      <c r="A22" s="12">
        <v>20</v>
      </c>
      <c r="B22" s="17" t="s">
        <v>56</v>
      </c>
      <c r="C22" s="17" t="s">
        <v>41</v>
      </c>
      <c r="D22" s="18">
        <v>10000</v>
      </c>
      <c r="E22" s="19">
        <v>142447</v>
      </c>
      <c r="F22" s="19">
        <v>5000</v>
      </c>
      <c r="G22" s="19">
        <v>14</v>
      </c>
      <c r="H22" s="19">
        <v>10</v>
      </c>
    </row>
    <row r="23" spans="1:8">
      <c r="A23" s="12">
        <v>21</v>
      </c>
      <c r="B23" s="17" t="s">
        <v>57</v>
      </c>
      <c r="C23" s="17" t="s">
        <v>41</v>
      </c>
      <c r="D23" s="18">
        <v>9300</v>
      </c>
      <c r="E23" s="19">
        <v>142447</v>
      </c>
      <c r="F23" s="19">
        <v>5000</v>
      </c>
      <c r="G23" s="19">
        <v>15</v>
      </c>
      <c r="H23" s="19">
        <v>11</v>
      </c>
    </row>
    <row r="24" spans="1:8">
      <c r="A24" s="12">
        <v>22</v>
      </c>
      <c r="B24" s="17" t="s">
        <v>58</v>
      </c>
      <c r="C24" s="17" t="s">
        <v>59</v>
      </c>
      <c r="D24" s="18">
        <v>23000</v>
      </c>
      <c r="E24" s="19">
        <v>142447</v>
      </c>
      <c r="F24" s="19">
        <v>5000</v>
      </c>
      <c r="G24" s="20">
        <v>6.12</v>
      </c>
      <c r="H24" s="20">
        <v>4.37</v>
      </c>
    </row>
    <row r="25" spans="1:8">
      <c r="A25" s="12">
        <v>23</v>
      </c>
      <c r="B25" s="17" t="s">
        <v>60</v>
      </c>
      <c r="C25" s="17" t="s">
        <v>59</v>
      </c>
      <c r="D25" s="18">
        <v>26000</v>
      </c>
      <c r="E25" s="19">
        <v>142447</v>
      </c>
      <c r="F25" s="19">
        <v>5000</v>
      </c>
      <c r="G25" s="20">
        <v>5.41</v>
      </c>
      <c r="H25" s="20">
        <v>3.86</v>
      </c>
    </row>
    <row r="26" spans="1:8">
      <c r="A26" s="12">
        <v>24</v>
      </c>
      <c r="B26" s="17" t="s">
        <v>61</v>
      </c>
      <c r="C26" s="17" t="s">
        <v>59</v>
      </c>
      <c r="D26" s="18">
        <v>27000</v>
      </c>
      <c r="E26" s="19">
        <v>142447</v>
      </c>
      <c r="F26" s="19">
        <v>5000</v>
      </c>
      <c r="G26" s="20">
        <v>5.21</v>
      </c>
      <c r="H26" s="20">
        <v>3.72</v>
      </c>
    </row>
    <row r="27" spans="1:8">
      <c r="A27" s="12">
        <v>25</v>
      </c>
      <c r="B27" s="17" t="s">
        <v>62</v>
      </c>
      <c r="C27" s="17" t="s">
        <v>59</v>
      </c>
      <c r="D27" s="18">
        <v>28000</v>
      </c>
      <c r="E27" s="19">
        <v>142447</v>
      </c>
      <c r="F27" s="19">
        <v>5000</v>
      </c>
      <c r="G27" s="20">
        <v>5.0199999999999996</v>
      </c>
      <c r="H27" s="20">
        <v>3.59</v>
      </c>
    </row>
    <row r="28" spans="1:8">
      <c r="A28" s="12">
        <v>26</v>
      </c>
      <c r="B28" s="17" t="s">
        <v>63</v>
      </c>
      <c r="C28" s="17" t="s">
        <v>59</v>
      </c>
      <c r="D28" s="18">
        <v>30000</v>
      </c>
      <c r="E28" s="19">
        <v>142447</v>
      </c>
      <c r="F28" s="19">
        <v>5000</v>
      </c>
      <c r="G28" s="20">
        <v>4.6900000000000004</v>
      </c>
      <c r="H28" s="20">
        <v>3.35</v>
      </c>
    </row>
    <row r="29" spans="1:8">
      <c r="A29" s="12">
        <v>27</v>
      </c>
      <c r="B29" s="17" t="s">
        <v>64</v>
      </c>
      <c r="C29" s="17" t="s">
        <v>59</v>
      </c>
      <c r="D29" s="18">
        <v>33000</v>
      </c>
      <c r="E29" s="19">
        <v>142447</v>
      </c>
      <c r="F29" s="19">
        <v>5000</v>
      </c>
      <c r="G29" s="20">
        <v>4.26</v>
      </c>
      <c r="H29" s="20">
        <v>3.04</v>
      </c>
    </row>
    <row r="30" spans="1:8">
      <c r="A30" s="12">
        <v>28</v>
      </c>
      <c r="B30" s="17" t="s">
        <v>65</v>
      </c>
      <c r="C30" s="17" t="s">
        <v>59</v>
      </c>
      <c r="D30" s="18">
        <v>34500</v>
      </c>
      <c r="E30" s="19">
        <v>142447</v>
      </c>
      <c r="F30" s="19">
        <v>5000</v>
      </c>
      <c r="G30" s="20">
        <v>4.08</v>
      </c>
      <c r="H30" s="20">
        <v>2.91</v>
      </c>
    </row>
    <row r="31" spans="1:8">
      <c r="A31" s="12">
        <v>29</v>
      </c>
      <c r="B31" s="17" t="s">
        <v>66</v>
      </c>
      <c r="C31" s="17" t="s">
        <v>59</v>
      </c>
      <c r="D31" s="18">
        <v>37500</v>
      </c>
      <c r="E31" s="19">
        <v>142447</v>
      </c>
      <c r="F31" s="19">
        <v>5000</v>
      </c>
      <c r="G31" s="20">
        <v>3.75</v>
      </c>
      <c r="H31" s="20">
        <v>2.68</v>
      </c>
    </row>
    <row r="32" spans="1:8">
      <c r="A32" s="12">
        <v>30</v>
      </c>
      <c r="B32" s="17" t="s">
        <v>67</v>
      </c>
      <c r="C32" s="17" t="s">
        <v>59</v>
      </c>
      <c r="D32" s="18">
        <v>41500</v>
      </c>
      <c r="E32" s="19">
        <v>142447</v>
      </c>
      <c r="F32" s="19">
        <v>5000</v>
      </c>
      <c r="G32" s="20">
        <v>3.39</v>
      </c>
      <c r="H32" s="20">
        <v>2.42</v>
      </c>
    </row>
    <row r="33" spans="1:8">
      <c r="A33" s="12">
        <v>31</v>
      </c>
      <c r="B33" s="17" t="s">
        <v>68</v>
      </c>
      <c r="C33" s="17" t="s">
        <v>59</v>
      </c>
      <c r="D33" s="18">
        <v>43000</v>
      </c>
      <c r="E33" s="19">
        <v>142447</v>
      </c>
      <c r="F33" s="19">
        <v>5000</v>
      </c>
      <c r="G33" s="20">
        <v>3.27</v>
      </c>
      <c r="H33" s="20">
        <v>2.34</v>
      </c>
    </row>
    <row r="34" spans="1:8">
      <c r="A34" s="12">
        <v>32</v>
      </c>
      <c r="B34" s="17" t="s">
        <v>69</v>
      </c>
      <c r="C34" s="17" t="s">
        <v>59</v>
      </c>
      <c r="D34" s="18">
        <v>46000</v>
      </c>
      <c r="E34" s="19">
        <v>142447</v>
      </c>
      <c r="F34" s="19">
        <v>5000</v>
      </c>
      <c r="G34" s="20">
        <v>3.06</v>
      </c>
      <c r="H34" s="20">
        <v>2.1800000000000002</v>
      </c>
    </row>
    <row r="35" spans="1:8">
      <c r="A35" s="12">
        <v>33</v>
      </c>
      <c r="B35" s="17" t="s">
        <v>70</v>
      </c>
      <c r="C35" s="17" t="s">
        <v>59</v>
      </c>
      <c r="D35" s="18">
        <v>47500</v>
      </c>
      <c r="E35" s="19">
        <v>142447</v>
      </c>
      <c r="F35" s="19">
        <v>5000</v>
      </c>
      <c r="G35" s="20">
        <v>2.96</v>
      </c>
      <c r="H35" s="20">
        <v>2.12</v>
      </c>
    </row>
    <row r="36" spans="1:8">
      <c r="A36" s="12">
        <v>34</v>
      </c>
      <c r="B36" s="17" t="s">
        <v>71</v>
      </c>
      <c r="C36" s="17" t="s">
        <v>59</v>
      </c>
      <c r="D36" s="18">
        <v>48500</v>
      </c>
      <c r="E36" s="19">
        <v>142447</v>
      </c>
      <c r="F36" s="19">
        <v>5000</v>
      </c>
      <c r="G36" s="20">
        <v>2.9</v>
      </c>
      <c r="H36" s="20">
        <v>2.0699999999999998</v>
      </c>
    </row>
    <row r="37" spans="1:8">
      <c r="A37" s="12">
        <v>35</v>
      </c>
      <c r="B37" s="17" t="s">
        <v>72</v>
      </c>
      <c r="C37" s="17" t="s">
        <v>59</v>
      </c>
      <c r="D37" s="18">
        <v>49500</v>
      </c>
      <c r="E37" s="19">
        <v>142447</v>
      </c>
      <c r="F37" s="19">
        <v>5000</v>
      </c>
      <c r="G37" s="20">
        <v>2.84</v>
      </c>
      <c r="H37" s="20">
        <v>2.0299999999999998</v>
      </c>
    </row>
    <row r="38" spans="1:8">
      <c r="A38" s="12">
        <v>36</v>
      </c>
      <c r="B38" s="17" t="s">
        <v>73</v>
      </c>
      <c r="C38" s="17" t="s">
        <v>59</v>
      </c>
      <c r="D38" s="18">
        <v>50500</v>
      </c>
      <c r="E38" s="19">
        <v>142447</v>
      </c>
      <c r="F38" s="19">
        <v>5000</v>
      </c>
      <c r="G38" s="20">
        <v>2.79</v>
      </c>
      <c r="H38" s="20">
        <v>1.99</v>
      </c>
    </row>
    <row r="39" spans="1:8">
      <c r="A39" s="12">
        <v>37</v>
      </c>
      <c r="B39" s="17" t="s">
        <v>74</v>
      </c>
      <c r="C39" s="17" t="s">
        <v>59</v>
      </c>
      <c r="D39" s="18">
        <v>51500</v>
      </c>
      <c r="E39" s="19">
        <v>142447</v>
      </c>
      <c r="F39" s="19">
        <v>5000</v>
      </c>
      <c r="G39" s="20">
        <v>2.73</v>
      </c>
      <c r="H39" s="20">
        <v>1.95</v>
      </c>
    </row>
    <row r="40" spans="1:8">
      <c r="A40" s="12">
        <v>38</v>
      </c>
      <c r="B40" s="17" t="s">
        <v>75</v>
      </c>
      <c r="C40" s="17" t="s">
        <v>59</v>
      </c>
      <c r="D40" s="18">
        <v>54500</v>
      </c>
      <c r="E40" s="19">
        <v>142447</v>
      </c>
      <c r="F40" s="19">
        <v>5000</v>
      </c>
      <c r="G40" s="20">
        <v>2.58</v>
      </c>
      <c r="H40" s="20">
        <v>1.84</v>
      </c>
    </row>
    <row r="41" spans="1:8">
      <c r="A41" s="12">
        <v>39</v>
      </c>
      <c r="B41" s="17" t="s">
        <v>76</v>
      </c>
      <c r="C41" s="17" t="s">
        <v>59</v>
      </c>
      <c r="D41" s="18">
        <v>57000</v>
      </c>
      <c r="E41" s="19">
        <v>142447</v>
      </c>
      <c r="F41" s="19">
        <v>5000</v>
      </c>
      <c r="G41" s="20">
        <v>2.4700000000000002</v>
      </c>
      <c r="H41" s="20">
        <v>1.76</v>
      </c>
    </row>
    <row r="42" spans="1:8">
      <c r="A42" s="12">
        <v>40</v>
      </c>
      <c r="B42" s="17" t="s">
        <v>77</v>
      </c>
      <c r="C42" s="17" t="s">
        <v>59</v>
      </c>
      <c r="D42" s="18">
        <v>60000</v>
      </c>
      <c r="E42" s="19">
        <v>142447</v>
      </c>
      <c r="F42" s="19">
        <v>5000</v>
      </c>
      <c r="G42" s="20">
        <v>2.34</v>
      </c>
      <c r="H42" s="20">
        <v>1.67</v>
      </c>
    </row>
    <row r="43" spans="1:8">
      <c r="A43" s="12">
        <v>41</v>
      </c>
      <c r="B43" s="17" t="s">
        <v>78</v>
      </c>
      <c r="C43" s="17" t="s">
        <v>59</v>
      </c>
      <c r="D43" s="18">
        <v>63000</v>
      </c>
      <c r="E43" s="19">
        <v>142447</v>
      </c>
      <c r="F43" s="19">
        <v>5000</v>
      </c>
      <c r="G43" s="20">
        <v>2.23</v>
      </c>
      <c r="H43" s="20">
        <v>1.59</v>
      </c>
    </row>
    <row r="44" spans="1:8">
      <c r="A44" s="12">
        <v>42</v>
      </c>
      <c r="B44" s="17" t="s">
        <v>79</v>
      </c>
      <c r="C44" s="17" t="s">
        <v>59</v>
      </c>
      <c r="D44" s="18">
        <v>64500</v>
      </c>
      <c r="E44" s="19">
        <v>142447</v>
      </c>
      <c r="F44" s="19">
        <v>5000</v>
      </c>
      <c r="G44" s="20">
        <v>2.1800000000000002</v>
      </c>
      <c r="H44" s="20">
        <v>1.56</v>
      </c>
    </row>
    <row r="45" spans="1:8">
      <c r="A45" s="12">
        <v>43</v>
      </c>
      <c r="B45" s="17" t="s">
        <v>80</v>
      </c>
      <c r="C45" s="17" t="s">
        <v>59</v>
      </c>
      <c r="D45" s="18">
        <v>67000</v>
      </c>
      <c r="E45" s="19">
        <v>142447</v>
      </c>
      <c r="F45" s="19">
        <v>5000</v>
      </c>
      <c r="G45" s="20">
        <v>2.1</v>
      </c>
      <c r="H45" s="20">
        <v>1.5</v>
      </c>
    </row>
    <row r="46" spans="1:8">
      <c r="A46" s="12">
        <v>44</v>
      </c>
      <c r="B46" s="17" t="s">
        <v>81</v>
      </c>
      <c r="C46" s="17" t="s">
        <v>59</v>
      </c>
      <c r="D46" s="18">
        <v>69000</v>
      </c>
      <c r="E46" s="19">
        <v>142447</v>
      </c>
      <c r="F46" s="19">
        <v>5000</v>
      </c>
      <c r="G46" s="20">
        <v>2.04</v>
      </c>
      <c r="H46" s="20">
        <v>1.46</v>
      </c>
    </row>
    <row r="47" spans="1:8">
      <c r="A47" s="12">
        <v>45</v>
      </c>
      <c r="B47" s="17" t="s">
        <v>82</v>
      </c>
      <c r="C47" s="17" t="s">
        <v>59</v>
      </c>
      <c r="D47" s="18">
        <v>83000</v>
      </c>
      <c r="E47" s="19">
        <v>142447</v>
      </c>
      <c r="F47" s="19">
        <v>5000</v>
      </c>
      <c r="G47" s="20">
        <v>1.69</v>
      </c>
      <c r="H47" s="20">
        <v>1.21</v>
      </c>
    </row>
    <row r="48" spans="1:8">
      <c r="A48" s="12">
        <v>46</v>
      </c>
      <c r="B48" s="17" t="s">
        <v>83</v>
      </c>
      <c r="C48" s="17" t="s">
        <v>59</v>
      </c>
      <c r="D48" s="18">
        <v>97000</v>
      </c>
      <c r="E48" s="19">
        <v>142447</v>
      </c>
      <c r="F48" s="19">
        <v>5000</v>
      </c>
      <c r="G48" s="20">
        <v>1.45</v>
      </c>
      <c r="H48" s="20">
        <v>1.04</v>
      </c>
    </row>
    <row r="49" spans="1:8">
      <c r="A49" s="12">
        <v>47</v>
      </c>
      <c r="B49" s="17" t="s">
        <v>84</v>
      </c>
      <c r="C49" s="17" t="s">
        <v>41</v>
      </c>
      <c r="D49" s="18">
        <v>1250</v>
      </c>
      <c r="E49" s="19">
        <v>142447</v>
      </c>
      <c r="F49" s="19">
        <v>5000</v>
      </c>
      <c r="G49" s="19">
        <v>113</v>
      </c>
      <c r="H49" s="19">
        <v>80</v>
      </c>
    </row>
    <row r="50" spans="1:8">
      <c r="A50" s="12">
        <v>48</v>
      </c>
      <c r="B50" s="17" t="s">
        <v>85</v>
      </c>
      <c r="C50" s="17" t="s">
        <v>41</v>
      </c>
      <c r="D50" s="18">
        <v>1750</v>
      </c>
      <c r="E50" s="19">
        <v>142447</v>
      </c>
      <c r="F50" s="19">
        <v>5000</v>
      </c>
      <c r="G50" s="19">
        <v>81</v>
      </c>
      <c r="H50" s="19">
        <v>58</v>
      </c>
    </row>
    <row r="51" spans="1:8">
      <c r="A51" s="12">
        <v>49</v>
      </c>
      <c r="B51" s="17" t="s">
        <v>86</v>
      </c>
      <c r="C51" s="17" t="s">
        <v>41</v>
      </c>
      <c r="D51" s="18">
        <v>555</v>
      </c>
      <c r="E51" s="19">
        <v>142447</v>
      </c>
      <c r="F51" s="19">
        <v>5000</v>
      </c>
      <c r="G51" s="19">
        <v>253</v>
      </c>
      <c r="H51" s="19">
        <v>181</v>
      </c>
    </row>
    <row r="52" spans="1:8">
      <c r="A52" s="12">
        <v>50</v>
      </c>
      <c r="B52" s="17" t="s">
        <v>87</v>
      </c>
      <c r="C52" s="17" t="s">
        <v>59</v>
      </c>
      <c r="D52" s="18">
        <v>190000</v>
      </c>
      <c r="E52" s="19">
        <v>142447</v>
      </c>
      <c r="F52" s="19">
        <v>5000</v>
      </c>
      <c r="G52" s="20">
        <v>0.74</v>
      </c>
      <c r="H52" s="20">
        <v>0.53</v>
      </c>
    </row>
    <row r="53" spans="1:8">
      <c r="A53" s="12">
        <v>51</v>
      </c>
      <c r="B53" s="17" t="s">
        <v>88</v>
      </c>
      <c r="C53" s="17" t="s">
        <v>59</v>
      </c>
      <c r="D53" s="18">
        <v>130000</v>
      </c>
      <c r="E53" s="19">
        <v>142447</v>
      </c>
      <c r="F53" s="19">
        <v>5000</v>
      </c>
      <c r="G53" s="20">
        <v>1.08</v>
      </c>
      <c r="H53" s="20">
        <v>0.77</v>
      </c>
    </row>
    <row r="54" spans="1:8">
      <c r="A54" s="12">
        <v>52</v>
      </c>
      <c r="B54" s="17" t="s">
        <v>89</v>
      </c>
      <c r="C54" s="17" t="s">
        <v>59</v>
      </c>
      <c r="D54" s="18">
        <v>148000</v>
      </c>
      <c r="E54" s="19">
        <v>142447</v>
      </c>
      <c r="F54" s="19">
        <v>5000</v>
      </c>
      <c r="G54" s="20">
        <v>0.95</v>
      </c>
      <c r="H54" s="20">
        <v>0.68</v>
      </c>
    </row>
    <row r="55" spans="1:8">
      <c r="A55" s="12">
        <v>53</v>
      </c>
      <c r="B55" s="17" t="s">
        <v>90</v>
      </c>
      <c r="C55" s="17" t="s">
        <v>59</v>
      </c>
      <c r="D55" s="18">
        <v>188000</v>
      </c>
      <c r="E55" s="19">
        <v>142447</v>
      </c>
      <c r="F55" s="19">
        <v>5000</v>
      </c>
      <c r="G55" s="20">
        <v>0.75</v>
      </c>
      <c r="H55" s="20">
        <v>0.53</v>
      </c>
    </row>
    <row r="56" spans="1:8">
      <c r="A56" s="12">
        <v>54</v>
      </c>
      <c r="B56" s="17" t="s">
        <v>91</v>
      </c>
      <c r="C56" s="17" t="s">
        <v>59</v>
      </c>
      <c r="D56" s="18">
        <v>175000</v>
      </c>
      <c r="E56" s="19">
        <v>142447</v>
      </c>
      <c r="F56" s="19">
        <v>5000</v>
      </c>
      <c r="G56" s="20">
        <v>0.8</v>
      </c>
      <c r="H56" s="20">
        <v>0.56999999999999995</v>
      </c>
    </row>
    <row r="57" spans="1:8">
      <c r="A57" s="12">
        <v>55</v>
      </c>
      <c r="B57" s="17" t="s">
        <v>92</v>
      </c>
      <c r="C57" s="17" t="s">
        <v>59</v>
      </c>
      <c r="D57" s="18">
        <v>286000</v>
      </c>
      <c r="E57" s="19">
        <v>142447</v>
      </c>
      <c r="F57" s="19">
        <v>5000</v>
      </c>
      <c r="G57" s="20">
        <v>0.49</v>
      </c>
      <c r="H57" s="20">
        <v>0.35</v>
      </c>
    </row>
    <row r="58" spans="1:8">
      <c r="A58" s="12">
        <v>56</v>
      </c>
      <c r="B58" s="17" t="s">
        <v>93</v>
      </c>
      <c r="C58" s="17" t="s">
        <v>59</v>
      </c>
      <c r="D58" s="18">
        <v>78000</v>
      </c>
      <c r="E58" s="19">
        <v>142447</v>
      </c>
      <c r="F58" s="19">
        <v>5000</v>
      </c>
      <c r="G58" s="20">
        <v>1.8</v>
      </c>
      <c r="H58" s="20">
        <v>1.29</v>
      </c>
    </row>
    <row r="59" spans="1:8">
      <c r="A59" s="12">
        <v>57</v>
      </c>
      <c r="B59" s="17" t="s">
        <v>94</v>
      </c>
      <c r="C59" s="17" t="s">
        <v>59</v>
      </c>
      <c r="D59" s="18">
        <v>87500</v>
      </c>
      <c r="E59" s="19">
        <v>142447</v>
      </c>
      <c r="F59" s="19">
        <v>5000</v>
      </c>
      <c r="G59" s="20">
        <v>1.61</v>
      </c>
      <c r="H59" s="20">
        <v>1.1499999999999999</v>
      </c>
    </row>
    <row r="60" spans="1:8">
      <c r="A60" s="12">
        <v>58</v>
      </c>
      <c r="B60" s="17" t="s">
        <v>95</v>
      </c>
      <c r="C60" s="17" t="s">
        <v>59</v>
      </c>
      <c r="D60" s="18">
        <v>64000</v>
      </c>
      <c r="E60" s="19">
        <v>142447</v>
      </c>
      <c r="F60" s="19">
        <v>5000</v>
      </c>
      <c r="G60" s="20">
        <v>2.2000000000000002</v>
      </c>
      <c r="H60" s="20">
        <v>1.57</v>
      </c>
    </row>
    <row r="61" spans="1:8">
      <c r="A61" s="12">
        <v>59</v>
      </c>
      <c r="B61" s="17" t="s">
        <v>96</v>
      </c>
      <c r="C61" s="17" t="s">
        <v>59</v>
      </c>
      <c r="D61" s="18">
        <v>66000</v>
      </c>
      <c r="E61" s="19">
        <v>142447</v>
      </c>
      <c r="F61" s="19">
        <v>5000</v>
      </c>
      <c r="G61" s="20">
        <v>2.13</v>
      </c>
      <c r="H61" s="20">
        <v>1.52</v>
      </c>
    </row>
    <row r="62" spans="1:8">
      <c r="A62" s="12">
        <v>60</v>
      </c>
      <c r="B62" s="17" t="s">
        <v>97</v>
      </c>
      <c r="C62" s="17" t="s">
        <v>59</v>
      </c>
      <c r="D62" s="18">
        <v>52000</v>
      </c>
      <c r="E62" s="19">
        <v>142447</v>
      </c>
      <c r="F62" s="19">
        <v>5000</v>
      </c>
      <c r="G62" s="20">
        <v>2.71</v>
      </c>
      <c r="H62" s="20">
        <v>1.93</v>
      </c>
    </row>
    <row r="63" spans="1:8">
      <c r="A63" s="12">
        <v>61</v>
      </c>
      <c r="B63" s="17" t="s">
        <v>98</v>
      </c>
      <c r="C63" s="17" t="s">
        <v>59</v>
      </c>
      <c r="D63" s="18">
        <v>52000</v>
      </c>
      <c r="E63" s="19">
        <v>142447</v>
      </c>
      <c r="F63" s="19">
        <v>5000</v>
      </c>
      <c r="G63" s="20">
        <v>2.71</v>
      </c>
      <c r="H63" s="20">
        <v>1.93</v>
      </c>
    </row>
    <row r="64" spans="1:8">
      <c r="A64" s="12">
        <v>62</v>
      </c>
      <c r="B64" s="17" t="s">
        <v>99</v>
      </c>
      <c r="C64" s="17" t="s">
        <v>59</v>
      </c>
      <c r="D64" s="18">
        <v>16000</v>
      </c>
      <c r="E64" s="19">
        <v>142447</v>
      </c>
      <c r="F64" s="19">
        <v>5000</v>
      </c>
      <c r="G64" s="20">
        <v>8.7899999999999991</v>
      </c>
      <c r="H64" s="20">
        <v>6.28</v>
      </c>
    </row>
    <row r="65" spans="1:10">
      <c r="A65" s="12">
        <v>63</v>
      </c>
      <c r="B65" s="17" t="s">
        <v>100</v>
      </c>
      <c r="C65" s="17" t="s">
        <v>59</v>
      </c>
      <c r="D65" s="18">
        <v>25500</v>
      </c>
      <c r="E65" s="19">
        <v>142447</v>
      </c>
      <c r="F65" s="19">
        <v>5000</v>
      </c>
      <c r="G65" s="20">
        <v>5.52</v>
      </c>
      <c r="H65" s="20">
        <v>3.94</v>
      </c>
    </row>
    <row r="66" spans="1:10">
      <c r="A66" s="12">
        <v>64</v>
      </c>
      <c r="B66" s="17" t="s">
        <v>101</v>
      </c>
      <c r="C66" s="17" t="s">
        <v>59</v>
      </c>
      <c r="D66" s="18">
        <v>25500</v>
      </c>
      <c r="E66" s="19">
        <v>142447</v>
      </c>
      <c r="F66" s="19">
        <v>5000</v>
      </c>
      <c r="G66" s="20">
        <v>5.52</v>
      </c>
      <c r="H66" s="20">
        <v>3.94</v>
      </c>
    </row>
    <row r="67" spans="1:10">
      <c r="A67" s="12">
        <v>65</v>
      </c>
      <c r="B67" s="17" t="s">
        <v>102</v>
      </c>
      <c r="C67" s="17" t="s">
        <v>59</v>
      </c>
      <c r="D67" s="18">
        <v>21500</v>
      </c>
      <c r="E67" s="19">
        <v>142447</v>
      </c>
      <c r="F67" s="19">
        <v>5000</v>
      </c>
      <c r="G67" s="20">
        <v>6.54</v>
      </c>
      <c r="H67" s="20">
        <v>4.67</v>
      </c>
    </row>
    <row r="68" spans="1:10">
      <c r="A68" s="12">
        <v>66</v>
      </c>
      <c r="B68" s="17" t="s">
        <v>103</v>
      </c>
      <c r="C68" s="17" t="s">
        <v>59</v>
      </c>
      <c r="D68" s="18">
        <v>21500</v>
      </c>
      <c r="E68" s="19">
        <v>142447</v>
      </c>
      <c r="F68" s="19">
        <v>5000</v>
      </c>
      <c r="G68" s="20">
        <v>6.54</v>
      </c>
      <c r="H68" s="20">
        <v>4.67</v>
      </c>
    </row>
    <row r="69" spans="1:10">
      <c r="A69" s="12">
        <v>67</v>
      </c>
      <c r="B69" s="17" t="s">
        <v>104</v>
      </c>
      <c r="C69" s="17" t="s">
        <v>59</v>
      </c>
      <c r="D69" s="18">
        <v>65000</v>
      </c>
      <c r="E69" s="19">
        <v>142447</v>
      </c>
      <c r="F69" s="19">
        <v>5000</v>
      </c>
      <c r="G69" s="20">
        <v>2.16</v>
      </c>
      <c r="H69" s="20">
        <v>1.55</v>
      </c>
    </row>
    <row r="70" spans="1:10">
      <c r="A70" s="12">
        <v>68</v>
      </c>
      <c r="B70" s="17" t="s">
        <v>105</v>
      </c>
      <c r="C70" s="17" t="s">
        <v>59</v>
      </c>
      <c r="D70" s="18">
        <v>52000</v>
      </c>
      <c r="E70" s="19">
        <v>142447</v>
      </c>
      <c r="F70" s="19">
        <v>5000</v>
      </c>
      <c r="G70" s="20">
        <v>2.71</v>
      </c>
      <c r="H70" s="20">
        <v>1.93</v>
      </c>
    </row>
    <row r="71" spans="1:10">
      <c r="A71" s="12">
        <v>69</v>
      </c>
      <c r="B71" s="17" t="s">
        <v>106</v>
      </c>
      <c r="C71" s="17" t="s">
        <v>59</v>
      </c>
      <c r="D71" s="18">
        <v>50000</v>
      </c>
      <c r="E71" s="19">
        <v>142447</v>
      </c>
      <c r="F71" s="19">
        <v>5000</v>
      </c>
      <c r="G71" s="20">
        <v>2.81</v>
      </c>
      <c r="H71" s="20">
        <v>2.0099999999999998</v>
      </c>
    </row>
    <row r="72" spans="1:10">
      <c r="A72" s="12">
        <v>70</v>
      </c>
      <c r="B72" s="17" t="s">
        <v>107</v>
      </c>
      <c r="C72" s="17" t="s">
        <v>59</v>
      </c>
      <c r="D72" s="18">
        <v>8500</v>
      </c>
      <c r="E72" s="19">
        <v>142447</v>
      </c>
      <c r="F72" s="19">
        <v>5000</v>
      </c>
      <c r="G72" s="20">
        <v>16.55</v>
      </c>
      <c r="H72" s="20">
        <v>11.82</v>
      </c>
    </row>
    <row r="73" spans="1:10">
      <c r="A73" s="12">
        <v>71</v>
      </c>
      <c r="B73" s="17" t="s">
        <v>108</v>
      </c>
      <c r="C73" s="17" t="s">
        <v>59</v>
      </c>
      <c r="D73" s="18">
        <v>8500</v>
      </c>
      <c r="E73" s="19">
        <v>142447</v>
      </c>
      <c r="F73" s="19">
        <v>5000</v>
      </c>
      <c r="G73" s="20">
        <v>16.55</v>
      </c>
      <c r="H73" s="20">
        <v>11.82</v>
      </c>
    </row>
    <row r="74" spans="1:10">
      <c r="A74" s="12">
        <v>72</v>
      </c>
      <c r="B74" s="17" t="s">
        <v>109</v>
      </c>
      <c r="C74" s="17" t="s">
        <v>59</v>
      </c>
      <c r="D74" s="18">
        <v>15000</v>
      </c>
      <c r="E74" s="19">
        <v>142447</v>
      </c>
      <c r="F74" s="19">
        <v>5000</v>
      </c>
      <c r="G74" s="20">
        <v>9.3800000000000008</v>
      </c>
      <c r="H74" s="20">
        <v>6.7</v>
      </c>
    </row>
    <row r="75" spans="1:10">
      <c r="A75" s="12">
        <v>73</v>
      </c>
      <c r="B75" s="17" t="s">
        <v>110</v>
      </c>
      <c r="C75" s="17" t="s">
        <v>59</v>
      </c>
      <c r="D75" s="18">
        <v>41500</v>
      </c>
      <c r="E75" s="19">
        <v>142447</v>
      </c>
      <c r="F75" s="19">
        <v>5000</v>
      </c>
      <c r="G75" s="20">
        <v>3.39</v>
      </c>
      <c r="H75" s="20">
        <v>2.42</v>
      </c>
    </row>
    <row r="76" spans="1:10">
      <c r="A76" s="12">
        <v>74</v>
      </c>
      <c r="B76" s="17" t="s">
        <v>111</v>
      </c>
      <c r="C76" s="17" t="s">
        <v>59</v>
      </c>
      <c r="D76" s="18">
        <v>120000</v>
      </c>
      <c r="E76" s="19">
        <v>142447</v>
      </c>
      <c r="F76" s="19">
        <v>5000</v>
      </c>
      <c r="G76" s="20">
        <v>1.17</v>
      </c>
      <c r="H76" s="20">
        <v>0.84</v>
      </c>
    </row>
    <row r="77" spans="1:10">
      <c r="A77" s="12">
        <v>75</v>
      </c>
      <c r="B77" s="17" t="s">
        <v>112</v>
      </c>
      <c r="C77" s="17" t="s">
        <v>41</v>
      </c>
      <c r="D77" s="18">
        <v>1300</v>
      </c>
      <c r="E77" s="19">
        <v>142447</v>
      </c>
      <c r="F77" s="19">
        <v>5000</v>
      </c>
      <c r="G77" s="19">
        <v>108</v>
      </c>
      <c r="H77" s="19">
        <v>77</v>
      </c>
    </row>
    <row r="78" spans="1:10">
      <c r="A78" s="12">
        <v>76</v>
      </c>
      <c r="B78" s="17" t="s">
        <v>113</v>
      </c>
      <c r="C78" s="17" t="s">
        <v>41</v>
      </c>
      <c r="D78" s="18">
        <v>1500</v>
      </c>
      <c r="E78" s="19">
        <v>142447</v>
      </c>
      <c r="F78" s="19">
        <v>5000</v>
      </c>
      <c r="G78" s="19">
        <v>94</v>
      </c>
      <c r="H78" s="19">
        <v>67</v>
      </c>
    </row>
    <row r="79" spans="1:10">
      <c r="A79" s="12">
        <v>77</v>
      </c>
      <c r="B79" s="17" t="s">
        <v>114</v>
      </c>
      <c r="C79" s="17" t="s">
        <v>41</v>
      </c>
      <c r="D79" s="18">
        <v>1150</v>
      </c>
      <c r="E79" s="19">
        <v>142447</v>
      </c>
      <c r="F79" s="19">
        <v>5000</v>
      </c>
      <c r="G79" s="19">
        <v>122</v>
      </c>
      <c r="H79" s="19">
        <v>87</v>
      </c>
    </row>
    <row r="80" spans="1:10">
      <c r="A80" s="12">
        <v>78</v>
      </c>
      <c r="B80" s="21" t="s">
        <v>115</v>
      </c>
      <c r="C80" s="21" t="s">
        <v>116</v>
      </c>
      <c r="D80" s="18">
        <v>1100</v>
      </c>
      <c r="E80" s="19">
        <v>142447</v>
      </c>
      <c r="F80" s="19">
        <v>5000</v>
      </c>
      <c r="G80" s="20">
        <v>127.88</v>
      </c>
      <c r="H80" s="20">
        <v>91.34</v>
      </c>
      <c r="J80" s="16">
        <f>1977-2022</f>
        <v>-45</v>
      </c>
    </row>
    <row r="81" spans="1:8">
      <c r="A81" s="12">
        <v>79</v>
      </c>
      <c r="B81" s="21" t="s">
        <v>117</v>
      </c>
      <c r="C81" s="21" t="s">
        <v>116</v>
      </c>
      <c r="D81" s="18">
        <v>4200</v>
      </c>
      <c r="E81" s="19">
        <v>142447</v>
      </c>
      <c r="F81" s="19">
        <v>5000</v>
      </c>
      <c r="G81" s="20">
        <v>33.49</v>
      </c>
      <c r="H81" s="20">
        <v>23.92</v>
      </c>
    </row>
    <row r="82" spans="1:8">
      <c r="A82" s="12">
        <v>80</v>
      </c>
      <c r="B82" s="21" t="s">
        <v>118</v>
      </c>
      <c r="C82" s="21" t="s">
        <v>116</v>
      </c>
      <c r="D82" s="18">
        <v>5400</v>
      </c>
      <c r="E82" s="19">
        <v>142447</v>
      </c>
      <c r="F82" s="19">
        <v>5000</v>
      </c>
      <c r="G82" s="20">
        <v>26.05</v>
      </c>
      <c r="H82" s="20">
        <v>18.61</v>
      </c>
    </row>
    <row r="83" spans="1:8">
      <c r="A83" s="12">
        <v>81</v>
      </c>
      <c r="B83" s="17" t="s">
        <v>119</v>
      </c>
      <c r="C83" s="17" t="s">
        <v>41</v>
      </c>
      <c r="D83" s="18">
        <v>31500</v>
      </c>
      <c r="E83" s="19">
        <v>142447</v>
      </c>
      <c r="F83" s="19">
        <v>5000</v>
      </c>
      <c r="G83" s="19">
        <v>4</v>
      </c>
      <c r="H83" s="19">
        <v>3</v>
      </c>
    </row>
    <row r="84" spans="1:8">
      <c r="A84" s="12">
        <v>82</v>
      </c>
      <c r="B84" s="17" t="s">
        <v>120</v>
      </c>
      <c r="C84" s="17" t="s">
        <v>41</v>
      </c>
      <c r="D84" s="18">
        <v>23500</v>
      </c>
      <c r="E84" s="19">
        <v>142447</v>
      </c>
      <c r="F84" s="19">
        <v>5000</v>
      </c>
      <c r="G84" s="19">
        <v>6</v>
      </c>
      <c r="H84" s="19">
        <v>4</v>
      </c>
    </row>
    <row r="85" spans="1:8">
      <c r="A85" s="12">
        <v>83</v>
      </c>
      <c r="B85" s="17" t="s">
        <v>121</v>
      </c>
      <c r="C85" s="17" t="s">
        <v>41</v>
      </c>
      <c r="D85" s="18">
        <v>33000</v>
      </c>
      <c r="E85" s="19">
        <v>142447</v>
      </c>
      <c r="F85" s="19">
        <v>5000</v>
      </c>
      <c r="G85" s="19">
        <v>4</v>
      </c>
      <c r="H85" s="19">
        <v>3</v>
      </c>
    </row>
    <row r="86" spans="1:8">
      <c r="A86" s="12">
        <v>84</v>
      </c>
      <c r="B86" s="22" t="s">
        <v>122</v>
      </c>
      <c r="C86" s="17" t="s">
        <v>59</v>
      </c>
      <c r="D86" s="18">
        <v>20500</v>
      </c>
      <c r="E86" s="19">
        <v>142447</v>
      </c>
      <c r="F86" s="19">
        <v>5000</v>
      </c>
      <c r="G86" s="19">
        <v>7</v>
      </c>
      <c r="H86" s="19">
        <v>5</v>
      </c>
    </row>
    <row r="87" spans="1:8">
      <c r="A87" s="12">
        <v>85</v>
      </c>
      <c r="B87" s="22" t="s">
        <v>123</v>
      </c>
      <c r="C87" s="17" t="s">
        <v>59</v>
      </c>
      <c r="D87" s="18">
        <v>29000</v>
      </c>
      <c r="E87" s="19">
        <v>142447</v>
      </c>
      <c r="F87" s="19">
        <v>5000</v>
      </c>
      <c r="G87" s="20">
        <v>4.8499999999999996</v>
      </c>
      <c r="H87" s="20">
        <v>3.46</v>
      </c>
    </row>
    <row r="88" spans="1:8">
      <c r="A88" s="12">
        <v>86</v>
      </c>
      <c r="B88" s="22" t="s">
        <v>124</v>
      </c>
      <c r="C88" s="17" t="s">
        <v>59</v>
      </c>
      <c r="D88" s="18">
        <v>185000</v>
      </c>
      <c r="E88" s="19">
        <v>142447</v>
      </c>
      <c r="F88" s="19">
        <v>5000</v>
      </c>
      <c r="G88" s="20">
        <v>0.76</v>
      </c>
      <c r="H88" s="20">
        <v>0.54</v>
      </c>
    </row>
    <row r="89" spans="1:8">
      <c r="A89" s="12">
        <v>87</v>
      </c>
      <c r="B89" s="22" t="s">
        <v>125</v>
      </c>
      <c r="C89" s="17" t="s">
        <v>59</v>
      </c>
      <c r="D89" s="18">
        <v>580000</v>
      </c>
      <c r="E89" s="19">
        <v>142447</v>
      </c>
      <c r="F89" s="19">
        <v>5000</v>
      </c>
      <c r="G89" s="20">
        <v>0.24</v>
      </c>
      <c r="H89" s="20">
        <v>0.17</v>
      </c>
    </row>
    <row r="90" spans="1:8">
      <c r="A90" s="12">
        <v>88</v>
      </c>
      <c r="B90" s="17" t="s">
        <v>126</v>
      </c>
      <c r="C90" s="17" t="s">
        <v>59</v>
      </c>
      <c r="D90" s="18">
        <v>14000</v>
      </c>
      <c r="E90" s="19">
        <v>142447</v>
      </c>
      <c r="F90" s="19">
        <v>5000</v>
      </c>
      <c r="G90" s="20">
        <v>10.050000000000001</v>
      </c>
      <c r="H90" s="20">
        <v>7.18</v>
      </c>
    </row>
    <row r="91" spans="1:8">
      <c r="A91" s="12">
        <v>89</v>
      </c>
      <c r="B91" s="17" t="s">
        <v>127</v>
      </c>
      <c r="C91" s="17" t="s">
        <v>128</v>
      </c>
      <c r="D91" s="18">
        <v>18500</v>
      </c>
      <c r="E91" s="19">
        <v>142447</v>
      </c>
      <c r="F91" s="19">
        <v>5000</v>
      </c>
      <c r="G91" s="19">
        <v>8</v>
      </c>
      <c r="H91" s="19">
        <v>5</v>
      </c>
    </row>
    <row r="92" spans="1:8">
      <c r="A92" s="12">
        <v>90</v>
      </c>
      <c r="B92" s="17" t="s">
        <v>129</v>
      </c>
      <c r="C92" s="17" t="s">
        <v>116</v>
      </c>
      <c r="D92" s="18">
        <v>5100</v>
      </c>
      <c r="E92" s="19">
        <v>142447</v>
      </c>
      <c r="F92" s="19">
        <v>5000</v>
      </c>
      <c r="G92" s="20">
        <v>27.58</v>
      </c>
      <c r="H92" s="20">
        <v>19.7</v>
      </c>
    </row>
    <row r="93" spans="1:8">
      <c r="A93" s="12">
        <v>91</v>
      </c>
      <c r="B93" s="17" t="s">
        <v>130</v>
      </c>
      <c r="C93" s="17" t="s">
        <v>131</v>
      </c>
      <c r="D93" s="18">
        <v>850</v>
      </c>
      <c r="E93" s="19">
        <v>142447</v>
      </c>
      <c r="F93" s="19">
        <v>5000</v>
      </c>
      <c r="G93" s="19">
        <v>166</v>
      </c>
      <c r="H93" s="19">
        <v>119</v>
      </c>
    </row>
    <row r="94" spans="1:8">
      <c r="A94" s="12">
        <v>92</v>
      </c>
      <c r="B94" s="17" t="s">
        <v>132</v>
      </c>
      <c r="C94" s="17" t="s">
        <v>128</v>
      </c>
      <c r="D94" s="18">
        <v>16000</v>
      </c>
      <c r="E94" s="19">
        <v>142447</v>
      </c>
      <c r="F94" s="19">
        <v>5000</v>
      </c>
      <c r="G94" s="19">
        <v>8</v>
      </c>
      <c r="H94" s="19">
        <v>6</v>
      </c>
    </row>
    <row r="95" spans="1:8">
      <c r="A95" s="12">
        <v>93</v>
      </c>
      <c r="B95" s="23" t="s">
        <v>133</v>
      </c>
      <c r="C95" s="23" t="s">
        <v>41</v>
      </c>
      <c r="D95" s="24">
        <v>1450</v>
      </c>
      <c r="E95" s="25">
        <v>142447</v>
      </c>
      <c r="F95" s="25">
        <v>5000</v>
      </c>
      <c r="G95" s="25">
        <v>97</v>
      </c>
      <c r="H95" s="25">
        <v>69</v>
      </c>
    </row>
    <row r="96" spans="1:8">
      <c r="A96" s="12">
        <v>94</v>
      </c>
      <c r="B96" s="17" t="s">
        <v>632</v>
      </c>
      <c r="C96" s="17" t="s">
        <v>59</v>
      </c>
      <c r="D96" s="18">
        <v>63000</v>
      </c>
      <c r="E96" s="19">
        <v>142447</v>
      </c>
      <c r="F96" s="19">
        <v>5000</v>
      </c>
      <c r="G96" s="20">
        <v>2.23</v>
      </c>
      <c r="H96" s="20">
        <v>1.59</v>
      </c>
    </row>
    <row r="97" spans="1:8">
      <c r="A97" s="12">
        <v>95</v>
      </c>
      <c r="B97" s="17" t="s">
        <v>542</v>
      </c>
      <c r="C97" s="17" t="s">
        <v>59</v>
      </c>
      <c r="D97" s="18">
        <v>51500</v>
      </c>
      <c r="E97" s="19">
        <v>142447</v>
      </c>
      <c r="F97" s="19">
        <v>5000</v>
      </c>
      <c r="G97" s="20">
        <v>2.73</v>
      </c>
      <c r="H97" s="20">
        <v>1.95</v>
      </c>
    </row>
    <row r="98" spans="1:8">
      <c r="A98" s="12">
        <v>96</v>
      </c>
      <c r="B98" s="17" t="s">
        <v>543</v>
      </c>
      <c r="C98" s="17" t="s">
        <v>59</v>
      </c>
      <c r="D98" s="18">
        <v>41500</v>
      </c>
      <c r="E98" s="19">
        <v>142447</v>
      </c>
      <c r="F98" s="19">
        <v>5000</v>
      </c>
      <c r="G98" s="20">
        <v>3.39</v>
      </c>
      <c r="H98" s="20">
        <v>2.42</v>
      </c>
    </row>
    <row r="99" spans="1:8">
      <c r="A99" s="12">
        <v>97</v>
      </c>
      <c r="B99" s="17" t="s">
        <v>544</v>
      </c>
      <c r="C99" s="17" t="s">
        <v>59</v>
      </c>
      <c r="D99" s="18">
        <v>48500</v>
      </c>
      <c r="E99" s="19">
        <v>142447</v>
      </c>
      <c r="F99" s="19">
        <v>5000</v>
      </c>
      <c r="G99" s="20">
        <v>2.9</v>
      </c>
      <c r="H99" s="20">
        <v>2.0699999999999998</v>
      </c>
    </row>
    <row r="100" spans="1:8">
      <c r="A100" s="12">
        <v>98</v>
      </c>
      <c r="B100" s="17" t="s">
        <v>649</v>
      </c>
      <c r="C100" s="17" t="s">
        <v>59</v>
      </c>
      <c r="D100" s="18"/>
      <c r="E100" s="19"/>
      <c r="F100" s="19"/>
      <c r="G100" s="20"/>
      <c r="H100" s="20"/>
    </row>
    <row r="101" spans="1:8">
      <c r="A101" s="12">
        <v>99</v>
      </c>
      <c r="B101" s="17" t="s">
        <v>650</v>
      </c>
      <c r="C101" s="17" t="s">
        <v>59</v>
      </c>
      <c r="D101" s="18">
        <v>57000</v>
      </c>
      <c r="E101" s="19">
        <v>142447</v>
      </c>
      <c r="F101" s="19">
        <v>5000</v>
      </c>
      <c r="G101" s="20">
        <v>2.4700000000000002</v>
      </c>
      <c r="H101" s="20">
        <v>1.76</v>
      </c>
    </row>
    <row r="102" spans="1:8">
      <c r="A102" s="12">
        <v>100</v>
      </c>
      <c r="B102" s="17" t="s">
        <v>651</v>
      </c>
      <c r="C102" s="17" t="s">
        <v>59</v>
      </c>
      <c r="D102" s="18">
        <v>48500</v>
      </c>
      <c r="E102" s="19">
        <v>142447</v>
      </c>
      <c r="F102" s="19">
        <v>5000</v>
      </c>
      <c r="G102" s="20">
        <v>2.9</v>
      </c>
      <c r="H102" s="20">
        <v>2.0699999999999998</v>
      </c>
    </row>
    <row r="103" spans="1:8">
      <c r="A103" s="12">
        <v>101</v>
      </c>
      <c r="B103" s="17" t="s">
        <v>652</v>
      </c>
      <c r="C103" s="17" t="s">
        <v>59</v>
      </c>
      <c r="D103" s="18">
        <v>41500</v>
      </c>
      <c r="E103" s="19">
        <v>142447</v>
      </c>
      <c r="F103" s="19">
        <v>5000</v>
      </c>
      <c r="G103" s="20">
        <v>3.39</v>
      </c>
      <c r="H103" s="20">
        <v>2.42</v>
      </c>
    </row>
  </sheetData>
  <mergeCells count="7">
    <mergeCell ref="H1:H2"/>
    <mergeCell ref="A1:A2"/>
    <mergeCell ref="B1:B2"/>
    <mergeCell ref="C1:C2"/>
    <mergeCell ref="D1:D2"/>
    <mergeCell ref="E1:F1"/>
    <mergeCell ref="G1:G2"/>
  </mergeCells>
  <pageMargins left="0.27" right="0.7" top="0.28999999999999998" bottom="0.12" header="0.34" footer="0.18"/>
  <pageSetup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3"/>
  <sheetViews>
    <sheetView topLeftCell="A13" workbookViewId="0">
      <selection activeCell="B19" sqref="B19"/>
    </sheetView>
  </sheetViews>
  <sheetFormatPr defaultColWidth="9.1796875" defaultRowHeight="14.5"/>
  <cols>
    <col min="1" max="1" width="9.1796875" style="37"/>
    <col min="2" max="2" width="33.453125" style="32" customWidth="1"/>
    <col min="3" max="3" width="18.1796875" style="33" customWidth="1"/>
    <col min="4" max="6" width="9.1796875" style="29"/>
    <col min="7" max="7" width="26.453125" style="29" customWidth="1"/>
    <col min="8" max="16384" width="9.1796875" style="29"/>
  </cols>
  <sheetData>
    <row r="1" spans="1:4">
      <c r="A1" s="105" t="s">
        <v>513</v>
      </c>
      <c r="B1" s="106" t="s">
        <v>134</v>
      </c>
      <c r="C1" s="106" t="s">
        <v>135</v>
      </c>
    </row>
    <row r="2" spans="1:4">
      <c r="A2"/>
      <c r="B2"/>
      <c r="C2"/>
    </row>
    <row r="3" spans="1:4">
      <c r="A3" t="s">
        <v>314</v>
      </c>
      <c r="B3" t="s">
        <v>350</v>
      </c>
      <c r="C3" s="123" t="s">
        <v>523</v>
      </c>
      <c r="D3" s="31"/>
    </row>
    <row r="4" spans="1:4">
      <c r="A4" t="s">
        <v>315</v>
      </c>
      <c r="B4" t="s">
        <v>359</v>
      </c>
      <c r="C4" s="123" t="s">
        <v>534</v>
      </c>
      <c r="D4" s="31"/>
    </row>
    <row r="5" spans="1:4">
      <c r="A5" t="s">
        <v>316</v>
      </c>
      <c r="B5" t="s">
        <v>441</v>
      </c>
      <c r="C5" s="123" t="s">
        <v>624</v>
      </c>
      <c r="D5" s="31"/>
    </row>
    <row r="6" spans="1:4">
      <c r="A6" t="s">
        <v>317</v>
      </c>
      <c r="B6" t="s">
        <v>362</v>
      </c>
      <c r="C6" s="123" t="s">
        <v>537</v>
      </c>
      <c r="D6" s="31"/>
    </row>
    <row r="7" spans="1:4">
      <c r="A7" t="s">
        <v>318</v>
      </c>
      <c r="B7" t="s">
        <v>514</v>
      </c>
      <c r="C7" s="123" t="s">
        <v>515</v>
      </c>
    </row>
    <row r="8" spans="1:4">
      <c r="A8" t="s">
        <v>319</v>
      </c>
      <c r="B8" t="s">
        <v>355</v>
      </c>
      <c r="C8" s="123" t="s">
        <v>530</v>
      </c>
    </row>
    <row r="9" spans="1:4">
      <c r="A9" t="s">
        <v>320</v>
      </c>
      <c r="B9" t="s">
        <v>354</v>
      </c>
      <c r="C9" s="123" t="s">
        <v>529</v>
      </c>
    </row>
    <row r="10" spans="1:4">
      <c r="A10" t="s">
        <v>321</v>
      </c>
      <c r="B10" t="s">
        <v>349</v>
      </c>
      <c r="C10" s="123" t="s">
        <v>522</v>
      </c>
    </row>
    <row r="11" spans="1:4">
      <c r="A11" t="s">
        <v>322</v>
      </c>
      <c r="B11" t="s">
        <v>439</v>
      </c>
      <c r="C11" s="123" t="s">
        <v>625</v>
      </c>
    </row>
    <row r="12" spans="1:4">
      <c r="A12" t="s">
        <v>323</v>
      </c>
      <c r="B12" t="s">
        <v>348</v>
      </c>
      <c r="C12" s="123" t="s">
        <v>521</v>
      </c>
    </row>
    <row r="13" spans="1:4">
      <c r="A13" t="s">
        <v>324</v>
      </c>
      <c r="B13" s="107" t="s">
        <v>640</v>
      </c>
      <c r="C13" s="124" t="s">
        <v>648</v>
      </c>
    </row>
    <row r="14" spans="1:4">
      <c r="A14" t="s">
        <v>325</v>
      </c>
      <c r="B14" s="107" t="s">
        <v>628</v>
      </c>
      <c r="C14" s="124" t="s">
        <v>627</v>
      </c>
    </row>
    <row r="15" spans="1:4">
      <c r="A15" t="s">
        <v>326</v>
      </c>
      <c r="B15" t="s">
        <v>343</v>
      </c>
      <c r="C15" s="123" t="s">
        <v>516</v>
      </c>
    </row>
    <row r="16" spans="1:4">
      <c r="A16" t="s">
        <v>327</v>
      </c>
      <c r="B16" t="s">
        <v>344</v>
      </c>
      <c r="C16" s="123" t="s">
        <v>517</v>
      </c>
    </row>
    <row r="17" spans="1:4">
      <c r="A17" t="s">
        <v>328</v>
      </c>
      <c r="B17" t="s">
        <v>345</v>
      </c>
      <c r="C17" s="123" t="s">
        <v>518</v>
      </c>
    </row>
    <row r="18" spans="1:4">
      <c r="A18" t="s">
        <v>329</v>
      </c>
      <c r="B18" t="s">
        <v>346</v>
      </c>
      <c r="C18" s="123" t="s">
        <v>519</v>
      </c>
    </row>
    <row r="19" spans="1:4">
      <c r="A19" t="s">
        <v>330</v>
      </c>
      <c r="B19" t="s">
        <v>347</v>
      </c>
      <c r="C19" s="123" t="s">
        <v>520</v>
      </c>
    </row>
    <row r="20" spans="1:4">
      <c r="A20" t="s">
        <v>331</v>
      </c>
      <c r="B20" t="s">
        <v>351</v>
      </c>
      <c r="C20" s="123" t="s">
        <v>524</v>
      </c>
    </row>
    <row r="21" spans="1:4">
      <c r="A21" t="s">
        <v>332</v>
      </c>
      <c r="B21" t="s">
        <v>352</v>
      </c>
      <c r="C21" s="123" t="s">
        <v>525</v>
      </c>
    </row>
    <row r="22" spans="1:4">
      <c r="A22" t="s">
        <v>333</v>
      </c>
      <c r="B22" t="s">
        <v>353</v>
      </c>
      <c r="C22" s="123" t="s">
        <v>526</v>
      </c>
    </row>
    <row r="23" spans="1:4">
      <c r="A23" t="s">
        <v>334</v>
      </c>
      <c r="B23" t="s">
        <v>527</v>
      </c>
      <c r="C23" s="123" t="s">
        <v>528</v>
      </c>
    </row>
    <row r="24" spans="1:4">
      <c r="A24" t="s">
        <v>335</v>
      </c>
      <c r="B24" t="s">
        <v>356</v>
      </c>
      <c r="C24" s="123" t="s">
        <v>531</v>
      </c>
    </row>
    <row r="25" spans="1:4">
      <c r="A25" t="s">
        <v>336</v>
      </c>
      <c r="B25" t="s">
        <v>357</v>
      </c>
      <c r="C25" s="123" t="s">
        <v>532</v>
      </c>
    </row>
    <row r="26" spans="1:4">
      <c r="A26" t="s">
        <v>337</v>
      </c>
      <c r="B26" t="s">
        <v>358</v>
      </c>
      <c r="C26" s="123" t="s">
        <v>533</v>
      </c>
    </row>
    <row r="27" spans="1:4">
      <c r="A27" t="s">
        <v>338</v>
      </c>
      <c r="B27" s="107" t="s">
        <v>360</v>
      </c>
      <c r="C27" s="123" t="s">
        <v>535</v>
      </c>
    </row>
    <row r="28" spans="1:4">
      <c r="A28" t="s">
        <v>339</v>
      </c>
      <c r="B28" s="107" t="s">
        <v>361</v>
      </c>
      <c r="C28" s="123" t="s">
        <v>536</v>
      </c>
    </row>
    <row r="29" spans="1:4">
      <c r="A29" t="s">
        <v>340</v>
      </c>
      <c r="B29" s="107" t="s">
        <v>363</v>
      </c>
      <c r="C29" s="123" t="s">
        <v>538</v>
      </c>
      <c r="D29" s="146"/>
    </row>
    <row r="30" spans="1:4">
      <c r="A30" t="s">
        <v>341</v>
      </c>
      <c r="B30" s="107" t="s">
        <v>539</v>
      </c>
      <c r="C30" s="124" t="s">
        <v>626</v>
      </c>
    </row>
    <row r="31" spans="1:4">
      <c r="A31" t="s">
        <v>438</v>
      </c>
      <c r="B31" s="107" t="s">
        <v>629</v>
      </c>
      <c r="C31" s="124" t="s">
        <v>630</v>
      </c>
    </row>
    <row r="32" spans="1:4">
      <c r="A32" t="s">
        <v>440</v>
      </c>
      <c r="B32" s="32" t="s">
        <v>392</v>
      </c>
      <c r="C32" s="147" t="s">
        <v>633</v>
      </c>
    </row>
    <row r="33" spans="1:3">
      <c r="A33"/>
      <c r="B33" s="107"/>
      <c r="C33" s="107"/>
    </row>
    <row r="34" spans="1:3">
      <c r="A34" s="30" t="s">
        <v>545</v>
      </c>
      <c r="B34" s="34" t="s">
        <v>136</v>
      </c>
      <c r="C34" s="33" t="s">
        <v>137</v>
      </c>
    </row>
    <row r="35" spans="1:3">
      <c r="A35" s="30" t="s">
        <v>546</v>
      </c>
      <c r="B35" s="34" t="s">
        <v>138</v>
      </c>
      <c r="C35" s="33" t="s">
        <v>139</v>
      </c>
    </row>
    <row r="36" spans="1:3">
      <c r="A36" s="30" t="s">
        <v>547</v>
      </c>
      <c r="B36" s="34" t="s">
        <v>140</v>
      </c>
      <c r="C36" s="33" t="s">
        <v>141</v>
      </c>
    </row>
    <row r="37" spans="1:3">
      <c r="A37" s="30" t="s">
        <v>548</v>
      </c>
      <c r="B37" s="34" t="s">
        <v>142</v>
      </c>
      <c r="C37" s="33" t="s">
        <v>143</v>
      </c>
    </row>
    <row r="38" spans="1:3">
      <c r="A38" s="30" t="s">
        <v>549</v>
      </c>
      <c r="B38" s="34" t="s">
        <v>144</v>
      </c>
      <c r="C38" s="33" t="s">
        <v>145</v>
      </c>
    </row>
    <row r="39" spans="1:3">
      <c r="A39" s="30" t="s">
        <v>550</v>
      </c>
      <c r="B39" s="34" t="s">
        <v>146</v>
      </c>
      <c r="C39" s="33" t="s">
        <v>147</v>
      </c>
    </row>
    <row r="40" spans="1:3">
      <c r="A40" s="30" t="s">
        <v>551</v>
      </c>
      <c r="B40" s="34" t="s">
        <v>148</v>
      </c>
      <c r="C40" s="33" t="s">
        <v>149</v>
      </c>
    </row>
    <row r="41" spans="1:3">
      <c r="A41" s="30" t="s">
        <v>552</v>
      </c>
      <c r="B41" s="34" t="s">
        <v>150</v>
      </c>
      <c r="C41" s="33" t="s">
        <v>151</v>
      </c>
    </row>
    <row r="42" spans="1:3">
      <c r="A42" s="30" t="s">
        <v>553</v>
      </c>
      <c r="B42" s="34" t="s">
        <v>152</v>
      </c>
      <c r="C42" s="33" t="s">
        <v>153</v>
      </c>
    </row>
    <row r="43" spans="1:3">
      <c r="A43" s="30" t="s">
        <v>554</v>
      </c>
      <c r="B43" s="34" t="s">
        <v>154</v>
      </c>
      <c r="C43" s="33" t="s">
        <v>155</v>
      </c>
    </row>
    <row r="44" spans="1:3">
      <c r="A44" s="30" t="s">
        <v>555</v>
      </c>
      <c r="B44" s="34" t="s">
        <v>156</v>
      </c>
      <c r="C44" s="33" t="s">
        <v>157</v>
      </c>
    </row>
    <row r="45" spans="1:3">
      <c r="A45" s="30" t="s">
        <v>556</v>
      </c>
      <c r="B45" s="34" t="s">
        <v>158</v>
      </c>
      <c r="C45" s="33" t="s">
        <v>159</v>
      </c>
    </row>
    <row r="46" spans="1:3">
      <c r="A46" s="30" t="s">
        <v>557</v>
      </c>
      <c r="B46" s="34" t="s">
        <v>160</v>
      </c>
      <c r="C46" s="33" t="s">
        <v>161</v>
      </c>
    </row>
    <row r="47" spans="1:3">
      <c r="A47" s="30" t="s">
        <v>558</v>
      </c>
      <c r="B47" s="34" t="s">
        <v>162</v>
      </c>
      <c r="C47" s="33" t="s">
        <v>163</v>
      </c>
    </row>
    <row r="48" spans="1:3">
      <c r="A48" s="30" t="s">
        <v>559</v>
      </c>
      <c r="B48" s="34" t="s">
        <v>164</v>
      </c>
      <c r="C48" s="33" t="s">
        <v>165</v>
      </c>
    </row>
    <row r="49" spans="1:3">
      <c r="A49" s="30" t="s">
        <v>560</v>
      </c>
      <c r="B49" s="34" t="s">
        <v>166</v>
      </c>
      <c r="C49" s="33" t="s">
        <v>167</v>
      </c>
    </row>
    <row r="50" spans="1:3">
      <c r="A50" s="30" t="s">
        <v>561</v>
      </c>
      <c r="B50" s="34" t="s">
        <v>168</v>
      </c>
      <c r="C50" s="33" t="s">
        <v>169</v>
      </c>
    </row>
    <row r="51" spans="1:3">
      <c r="A51" s="30" t="s">
        <v>562</v>
      </c>
      <c r="B51" s="34" t="s">
        <v>170</v>
      </c>
      <c r="C51" s="33" t="s">
        <v>171</v>
      </c>
    </row>
    <row r="52" spans="1:3">
      <c r="A52" s="30" t="s">
        <v>563</v>
      </c>
      <c r="B52" s="34" t="s">
        <v>172</v>
      </c>
      <c r="C52" s="33" t="s">
        <v>173</v>
      </c>
    </row>
    <row r="53" spans="1:3">
      <c r="A53" s="30" t="s">
        <v>564</v>
      </c>
      <c r="B53" s="34" t="s">
        <v>174</v>
      </c>
      <c r="C53" s="33" t="s">
        <v>175</v>
      </c>
    </row>
    <row r="54" spans="1:3">
      <c r="A54" s="30" t="s">
        <v>565</v>
      </c>
      <c r="B54" s="34" t="s">
        <v>176</v>
      </c>
      <c r="C54" s="33" t="s">
        <v>177</v>
      </c>
    </row>
    <row r="55" spans="1:3">
      <c r="A55" s="30" t="s">
        <v>566</v>
      </c>
      <c r="B55" s="34" t="s">
        <v>178</v>
      </c>
      <c r="C55" s="33" t="s">
        <v>179</v>
      </c>
    </row>
    <row r="56" spans="1:3">
      <c r="A56" s="30" t="s">
        <v>567</v>
      </c>
      <c r="B56" s="34" t="s">
        <v>180</v>
      </c>
      <c r="C56" s="33" t="s">
        <v>181</v>
      </c>
    </row>
    <row r="57" spans="1:3">
      <c r="A57" s="30" t="s">
        <v>568</v>
      </c>
      <c r="B57" s="34" t="s">
        <v>182</v>
      </c>
      <c r="C57" s="33" t="s">
        <v>183</v>
      </c>
    </row>
    <row r="58" spans="1:3">
      <c r="A58" s="30" t="s">
        <v>569</v>
      </c>
      <c r="B58" s="34" t="s">
        <v>184</v>
      </c>
      <c r="C58" s="33" t="s">
        <v>185</v>
      </c>
    </row>
    <row r="59" spans="1:3">
      <c r="A59" s="30" t="s">
        <v>570</v>
      </c>
      <c r="B59" s="34" t="s">
        <v>186</v>
      </c>
      <c r="C59" s="33" t="s">
        <v>187</v>
      </c>
    </row>
    <row r="60" spans="1:3">
      <c r="A60" s="30" t="s">
        <v>571</v>
      </c>
      <c r="B60" s="34" t="s">
        <v>188</v>
      </c>
      <c r="C60" s="33" t="s">
        <v>189</v>
      </c>
    </row>
    <row r="61" spans="1:3">
      <c r="A61" s="30" t="s">
        <v>572</v>
      </c>
      <c r="B61" s="34" t="s">
        <v>190</v>
      </c>
      <c r="C61" s="33" t="s">
        <v>191</v>
      </c>
    </row>
    <row r="62" spans="1:3">
      <c r="A62" s="30" t="s">
        <v>573</v>
      </c>
      <c r="B62" s="34" t="s">
        <v>192</v>
      </c>
      <c r="C62" s="33" t="s">
        <v>193</v>
      </c>
    </row>
    <row r="63" spans="1:3">
      <c r="A63" s="30" t="s">
        <v>574</v>
      </c>
      <c r="B63" s="34" t="s">
        <v>194</v>
      </c>
      <c r="C63" s="33" t="s">
        <v>195</v>
      </c>
    </row>
    <row r="64" spans="1:3">
      <c r="A64" s="30" t="s">
        <v>575</v>
      </c>
      <c r="B64" s="34" t="s">
        <v>196</v>
      </c>
      <c r="C64" s="33" t="s">
        <v>197</v>
      </c>
    </row>
    <row r="65" spans="1:3">
      <c r="A65" s="30" t="s">
        <v>576</v>
      </c>
      <c r="B65" s="34" t="s">
        <v>198</v>
      </c>
      <c r="C65" s="33" t="s">
        <v>199</v>
      </c>
    </row>
    <row r="66" spans="1:3">
      <c r="A66" s="30" t="s">
        <v>577</v>
      </c>
      <c r="B66" s="34" t="s">
        <v>200</v>
      </c>
      <c r="C66" s="33" t="s">
        <v>201</v>
      </c>
    </row>
    <row r="67" spans="1:3">
      <c r="A67" s="30" t="s">
        <v>578</v>
      </c>
      <c r="B67" s="34" t="s">
        <v>202</v>
      </c>
      <c r="C67" s="33" t="s">
        <v>203</v>
      </c>
    </row>
    <row r="68" spans="1:3">
      <c r="A68" s="30" t="s">
        <v>579</v>
      </c>
      <c r="B68" s="34" t="s">
        <v>204</v>
      </c>
      <c r="C68" s="33" t="s">
        <v>205</v>
      </c>
    </row>
    <row r="69" spans="1:3">
      <c r="A69" s="30" t="s">
        <v>580</v>
      </c>
      <c r="B69" s="34" t="s">
        <v>206</v>
      </c>
      <c r="C69" s="33" t="s">
        <v>207</v>
      </c>
    </row>
    <row r="70" spans="1:3">
      <c r="A70" s="30" t="s">
        <v>581</v>
      </c>
      <c r="B70" s="34" t="s">
        <v>208</v>
      </c>
      <c r="C70" s="33" t="s">
        <v>209</v>
      </c>
    </row>
    <row r="71" spans="1:3">
      <c r="A71" s="30" t="s">
        <v>582</v>
      </c>
      <c r="B71" s="34" t="s">
        <v>210</v>
      </c>
      <c r="C71" s="33" t="s">
        <v>211</v>
      </c>
    </row>
    <row r="72" spans="1:3">
      <c r="A72" s="30" t="s">
        <v>583</v>
      </c>
      <c r="B72" s="34" t="s">
        <v>212</v>
      </c>
      <c r="C72" s="33" t="s">
        <v>213</v>
      </c>
    </row>
    <row r="73" spans="1:3">
      <c r="A73" s="30" t="s">
        <v>584</v>
      </c>
      <c r="B73" s="34" t="s">
        <v>214</v>
      </c>
      <c r="C73" s="33" t="s">
        <v>215</v>
      </c>
    </row>
    <row r="74" spans="1:3">
      <c r="A74" s="30" t="s">
        <v>585</v>
      </c>
      <c r="B74" s="34" t="s">
        <v>216</v>
      </c>
      <c r="C74" s="33" t="s">
        <v>217</v>
      </c>
    </row>
    <row r="75" spans="1:3">
      <c r="A75" s="30" t="s">
        <v>586</v>
      </c>
      <c r="B75" s="34" t="s">
        <v>218</v>
      </c>
      <c r="C75" s="33" t="s">
        <v>219</v>
      </c>
    </row>
    <row r="76" spans="1:3">
      <c r="A76" s="30" t="s">
        <v>587</v>
      </c>
      <c r="B76" s="34" t="s">
        <v>220</v>
      </c>
      <c r="C76" s="33" t="s">
        <v>221</v>
      </c>
    </row>
    <row r="77" spans="1:3">
      <c r="A77" s="30" t="s">
        <v>588</v>
      </c>
      <c r="B77" s="34" t="s">
        <v>222</v>
      </c>
      <c r="C77" s="33" t="s">
        <v>223</v>
      </c>
    </row>
    <row r="78" spans="1:3">
      <c r="A78" s="30" t="s">
        <v>589</v>
      </c>
      <c r="B78" s="34" t="s">
        <v>224</v>
      </c>
      <c r="C78" s="33" t="s">
        <v>225</v>
      </c>
    </row>
    <row r="79" spans="1:3">
      <c r="A79" s="30" t="s">
        <v>590</v>
      </c>
      <c r="B79" s="34" t="s">
        <v>226</v>
      </c>
      <c r="C79" s="33" t="s">
        <v>227</v>
      </c>
    </row>
    <row r="80" spans="1:3">
      <c r="A80" s="30" t="s">
        <v>591</v>
      </c>
      <c r="B80" s="34" t="s">
        <v>228</v>
      </c>
      <c r="C80" s="33" t="s">
        <v>229</v>
      </c>
    </row>
    <row r="81" spans="1:3">
      <c r="A81" s="30" t="s">
        <v>592</v>
      </c>
      <c r="B81" s="34" t="s">
        <v>230</v>
      </c>
      <c r="C81" s="33" t="s">
        <v>231</v>
      </c>
    </row>
    <row r="82" spans="1:3">
      <c r="A82" s="30" t="s">
        <v>593</v>
      </c>
      <c r="B82" s="34" t="s">
        <v>232</v>
      </c>
      <c r="C82" s="33" t="s">
        <v>233</v>
      </c>
    </row>
    <row r="83" spans="1:3">
      <c r="A83" s="30" t="s">
        <v>594</v>
      </c>
      <c r="B83" s="34" t="s">
        <v>234</v>
      </c>
      <c r="C83" s="33" t="s">
        <v>235</v>
      </c>
    </row>
    <row r="84" spans="1:3">
      <c r="A84" s="30" t="s">
        <v>595</v>
      </c>
      <c r="B84" s="34" t="s">
        <v>236</v>
      </c>
      <c r="C84" s="33" t="s">
        <v>237</v>
      </c>
    </row>
    <row r="85" spans="1:3">
      <c r="A85" s="30" t="s">
        <v>596</v>
      </c>
      <c r="B85" s="34" t="s">
        <v>238</v>
      </c>
      <c r="C85" s="33" t="s">
        <v>239</v>
      </c>
    </row>
    <row r="86" spans="1:3">
      <c r="A86" s="30" t="s">
        <v>597</v>
      </c>
      <c r="B86" s="34" t="s">
        <v>240</v>
      </c>
      <c r="C86" s="33" t="s">
        <v>241</v>
      </c>
    </row>
    <row r="87" spans="1:3">
      <c r="A87" s="30" t="s">
        <v>598</v>
      </c>
      <c r="B87" s="34" t="s">
        <v>242</v>
      </c>
      <c r="C87" s="33" t="s">
        <v>243</v>
      </c>
    </row>
    <row r="88" spans="1:3">
      <c r="A88" s="30" t="s">
        <v>599</v>
      </c>
      <c r="B88" s="34" t="s">
        <v>244</v>
      </c>
      <c r="C88" s="33" t="s">
        <v>245</v>
      </c>
    </row>
    <row r="89" spans="1:3">
      <c r="A89" s="30" t="s">
        <v>600</v>
      </c>
      <c r="B89" s="34" t="s">
        <v>246</v>
      </c>
      <c r="C89" s="33" t="s">
        <v>247</v>
      </c>
    </row>
    <row r="90" spans="1:3">
      <c r="A90" s="30" t="s">
        <v>601</v>
      </c>
      <c r="B90" s="34" t="s">
        <v>248</v>
      </c>
      <c r="C90" s="33" t="s">
        <v>249</v>
      </c>
    </row>
    <row r="91" spans="1:3">
      <c r="A91" s="30" t="s">
        <v>602</v>
      </c>
      <c r="B91" s="34" t="s">
        <v>250</v>
      </c>
      <c r="C91" s="33" t="s">
        <v>251</v>
      </c>
    </row>
    <row r="92" spans="1:3">
      <c r="A92" s="30" t="s">
        <v>603</v>
      </c>
      <c r="B92" s="34" t="s">
        <v>252</v>
      </c>
      <c r="C92" s="33" t="s">
        <v>253</v>
      </c>
    </row>
    <row r="93" spans="1:3">
      <c r="A93" s="30" t="s">
        <v>604</v>
      </c>
      <c r="B93" s="35" t="s">
        <v>254</v>
      </c>
      <c r="C93" s="33" t="s">
        <v>255</v>
      </c>
    </row>
    <row r="94" spans="1:3">
      <c r="A94" s="30" t="s">
        <v>605</v>
      </c>
      <c r="B94" s="34" t="s">
        <v>256</v>
      </c>
      <c r="C94" s="33" t="s">
        <v>257</v>
      </c>
    </row>
    <row r="95" spans="1:3">
      <c r="A95" s="30" t="s">
        <v>606</v>
      </c>
      <c r="B95" s="34" t="s">
        <v>258</v>
      </c>
      <c r="C95" s="33" t="s">
        <v>259</v>
      </c>
    </row>
    <row r="96" spans="1:3">
      <c r="A96" s="30" t="s">
        <v>607</v>
      </c>
      <c r="B96" s="34" t="s">
        <v>260</v>
      </c>
      <c r="C96" s="33" t="s">
        <v>261</v>
      </c>
    </row>
    <row r="97" spans="1:3">
      <c r="A97" s="30" t="s">
        <v>608</v>
      </c>
      <c r="B97" s="34" t="s">
        <v>262</v>
      </c>
      <c r="C97" s="33" t="s">
        <v>263</v>
      </c>
    </row>
    <row r="98" spans="1:3">
      <c r="A98" s="30" t="s">
        <v>609</v>
      </c>
      <c r="B98" s="34" t="s">
        <v>264</v>
      </c>
      <c r="C98" s="33" t="s">
        <v>265</v>
      </c>
    </row>
    <row r="99" spans="1:3">
      <c r="A99" s="30" t="s">
        <v>610</v>
      </c>
      <c r="B99" s="36" t="s">
        <v>266</v>
      </c>
      <c r="C99" s="33" t="s">
        <v>267</v>
      </c>
    </row>
    <row r="100" spans="1:3">
      <c r="A100" s="30" t="s">
        <v>611</v>
      </c>
      <c r="B100" s="34" t="s">
        <v>268</v>
      </c>
      <c r="C100" s="33" t="s">
        <v>269</v>
      </c>
    </row>
    <row r="101" spans="1:3">
      <c r="A101" s="30" t="s">
        <v>612</v>
      </c>
      <c r="B101" s="34" t="s">
        <v>270</v>
      </c>
      <c r="C101" s="33" t="s">
        <v>271</v>
      </c>
    </row>
    <row r="102" spans="1:3">
      <c r="A102" s="30" t="s">
        <v>613</v>
      </c>
      <c r="B102" s="34" t="s">
        <v>272</v>
      </c>
      <c r="C102" s="33" t="s">
        <v>273</v>
      </c>
    </row>
    <row r="103" spans="1:3">
      <c r="A103" s="30" t="s">
        <v>614</v>
      </c>
      <c r="B103" s="34" t="s">
        <v>274</v>
      </c>
      <c r="C103" s="33" t="s">
        <v>275</v>
      </c>
    </row>
    <row r="104" spans="1:3">
      <c r="A104" s="30" t="s">
        <v>615</v>
      </c>
      <c r="B104" s="34" t="s">
        <v>276</v>
      </c>
      <c r="C104" s="33" t="s">
        <v>277</v>
      </c>
    </row>
    <row r="105" spans="1:3">
      <c r="A105" s="30" t="s">
        <v>616</v>
      </c>
      <c r="B105" s="32" t="s">
        <v>278</v>
      </c>
      <c r="C105" s="33" t="s">
        <v>279</v>
      </c>
    </row>
    <row r="106" spans="1:3">
      <c r="A106" s="30" t="s">
        <v>617</v>
      </c>
      <c r="B106" s="32" t="s">
        <v>280</v>
      </c>
      <c r="C106" s="33" t="s">
        <v>281</v>
      </c>
    </row>
    <row r="107" spans="1:3">
      <c r="A107" s="30" t="s">
        <v>618</v>
      </c>
      <c r="B107" s="32" t="s">
        <v>282</v>
      </c>
      <c r="C107" s="33" t="s">
        <v>283</v>
      </c>
    </row>
    <row r="108" spans="1:3">
      <c r="A108" s="30" t="s">
        <v>619</v>
      </c>
      <c r="B108" s="32" t="s">
        <v>284</v>
      </c>
      <c r="C108" s="33" t="s">
        <v>285</v>
      </c>
    </row>
    <row r="109" spans="1:3">
      <c r="A109" s="30" t="s">
        <v>620</v>
      </c>
      <c r="B109" s="32" t="s">
        <v>286</v>
      </c>
      <c r="C109" s="33" t="s">
        <v>287</v>
      </c>
    </row>
    <row r="110" spans="1:3">
      <c r="A110" s="30" t="s">
        <v>621</v>
      </c>
      <c r="B110" s="32" t="s">
        <v>288</v>
      </c>
      <c r="C110" s="33" t="s">
        <v>289</v>
      </c>
    </row>
    <row r="111" spans="1:3">
      <c r="A111" s="30" t="s">
        <v>622</v>
      </c>
      <c r="B111" s="32" t="s">
        <v>290</v>
      </c>
      <c r="C111" s="33" t="s">
        <v>291</v>
      </c>
    </row>
    <row r="112" spans="1:3">
      <c r="A112" s="30"/>
    </row>
    <row r="113" spans="1:2" ht="15.5">
      <c r="A113" s="30" t="s">
        <v>443</v>
      </c>
      <c r="B113" s="45" t="s">
        <v>364</v>
      </c>
    </row>
    <row r="114" spans="1:2" ht="15.5">
      <c r="A114" s="30" t="s">
        <v>444</v>
      </c>
      <c r="B114" s="45" t="s">
        <v>365</v>
      </c>
    </row>
    <row r="115" spans="1:2" ht="15.5">
      <c r="A115" s="30" t="s">
        <v>445</v>
      </c>
      <c r="B115" s="45" t="s">
        <v>366</v>
      </c>
    </row>
    <row r="116" spans="1:2" ht="15.5">
      <c r="A116" s="30" t="s">
        <v>446</v>
      </c>
      <c r="B116" s="45" t="s">
        <v>367</v>
      </c>
    </row>
    <row r="117" spans="1:2" ht="15.5">
      <c r="A117" s="30" t="s">
        <v>447</v>
      </c>
      <c r="B117" s="45" t="s">
        <v>368</v>
      </c>
    </row>
    <row r="118" spans="1:2" ht="15.5">
      <c r="A118" s="30" t="s">
        <v>448</v>
      </c>
      <c r="B118" s="45" t="s">
        <v>369</v>
      </c>
    </row>
    <row r="119" spans="1:2" ht="15.5">
      <c r="A119" s="30" t="s">
        <v>449</v>
      </c>
      <c r="B119" s="45" t="s">
        <v>370</v>
      </c>
    </row>
    <row r="120" spans="1:2" ht="15.5">
      <c r="A120" s="30" t="s">
        <v>450</v>
      </c>
      <c r="B120" s="45" t="s">
        <v>371</v>
      </c>
    </row>
    <row r="121" spans="1:2" ht="15.5">
      <c r="A121" s="30" t="s">
        <v>451</v>
      </c>
      <c r="B121" s="45" t="s">
        <v>372</v>
      </c>
    </row>
    <row r="122" spans="1:2" ht="15.5">
      <c r="A122" s="30" t="s">
        <v>452</v>
      </c>
      <c r="B122" s="45" t="s">
        <v>373</v>
      </c>
    </row>
    <row r="123" spans="1:2" ht="15.5">
      <c r="A123" s="30" t="s">
        <v>453</v>
      </c>
      <c r="B123" s="45" t="s">
        <v>374</v>
      </c>
    </row>
    <row r="124" spans="1:2" ht="15.5">
      <c r="A124" s="30" t="s">
        <v>454</v>
      </c>
      <c r="B124" s="45" t="s">
        <v>375</v>
      </c>
    </row>
    <row r="125" spans="1:2" ht="15.5">
      <c r="A125" s="30" t="s">
        <v>455</v>
      </c>
      <c r="B125" s="45" t="s">
        <v>376</v>
      </c>
    </row>
    <row r="126" spans="1:2" ht="15.5">
      <c r="A126" s="30" t="s">
        <v>456</v>
      </c>
      <c r="B126" s="45" t="s">
        <v>377</v>
      </c>
    </row>
    <row r="127" spans="1:2" ht="15.5">
      <c r="A127" s="30" t="s">
        <v>457</v>
      </c>
      <c r="B127" s="45" t="s">
        <v>378</v>
      </c>
    </row>
    <row r="128" spans="1:2" ht="15.5">
      <c r="A128" s="30" t="s">
        <v>458</v>
      </c>
      <c r="B128" s="45" t="s">
        <v>379</v>
      </c>
    </row>
    <row r="129" spans="1:2" ht="15.5">
      <c r="A129" s="30" t="s">
        <v>459</v>
      </c>
      <c r="B129" s="45" t="s">
        <v>380</v>
      </c>
    </row>
    <row r="130" spans="1:2" ht="15.5">
      <c r="A130" s="30" t="s">
        <v>460</v>
      </c>
      <c r="B130" s="45" t="s">
        <v>381</v>
      </c>
    </row>
    <row r="131" spans="1:2" ht="15.5">
      <c r="A131" s="30" t="s">
        <v>461</v>
      </c>
      <c r="B131" s="45" t="s">
        <v>382</v>
      </c>
    </row>
    <row r="132" spans="1:2" ht="15.5">
      <c r="A132" s="30" t="s">
        <v>462</v>
      </c>
      <c r="B132" s="45" t="s">
        <v>383</v>
      </c>
    </row>
    <row r="133" spans="1:2" ht="15.5">
      <c r="A133" s="30" t="s">
        <v>463</v>
      </c>
      <c r="B133" s="45" t="s">
        <v>384</v>
      </c>
    </row>
    <row r="134" spans="1:2" ht="15.5">
      <c r="A134" s="30" t="s">
        <v>464</v>
      </c>
      <c r="B134" s="45" t="s">
        <v>385</v>
      </c>
    </row>
    <row r="135" spans="1:2" ht="15.5">
      <c r="A135" s="30" t="s">
        <v>465</v>
      </c>
      <c r="B135" s="45"/>
    </row>
    <row r="136" spans="1:2" ht="15.5">
      <c r="A136" s="30" t="s">
        <v>466</v>
      </c>
      <c r="B136" s="45" t="s">
        <v>386</v>
      </c>
    </row>
    <row r="137" spans="1:2" ht="15.5">
      <c r="A137" s="30" t="s">
        <v>467</v>
      </c>
      <c r="B137" s="45" t="s">
        <v>387</v>
      </c>
    </row>
    <row r="138" spans="1:2" ht="15.5">
      <c r="A138" s="30" t="s">
        <v>468</v>
      </c>
      <c r="B138" s="45" t="s">
        <v>388</v>
      </c>
    </row>
    <row r="139" spans="1:2" ht="15.5">
      <c r="A139" s="30" t="s">
        <v>469</v>
      </c>
      <c r="B139" s="45" t="s">
        <v>389</v>
      </c>
    </row>
    <row r="140" spans="1:2" ht="15.5">
      <c r="A140" s="30" t="s">
        <v>470</v>
      </c>
      <c r="B140" s="45" t="s">
        <v>390</v>
      </c>
    </row>
    <row r="141" spans="1:2" ht="15.5">
      <c r="A141" s="30" t="s">
        <v>471</v>
      </c>
      <c r="B141" s="45" t="s">
        <v>391</v>
      </c>
    </row>
    <row r="142" spans="1:2" ht="15.5">
      <c r="A142" s="30" t="s">
        <v>472</v>
      </c>
      <c r="B142" s="45" t="s">
        <v>392</v>
      </c>
    </row>
    <row r="143" spans="1:2" ht="15.5">
      <c r="A143" s="30" t="s">
        <v>473</v>
      </c>
      <c r="B143" s="45" t="s">
        <v>393</v>
      </c>
    </row>
    <row r="144" spans="1:2" ht="15.5">
      <c r="A144" s="30" t="s">
        <v>474</v>
      </c>
      <c r="B144" s="45" t="s">
        <v>394</v>
      </c>
    </row>
    <row r="145" spans="1:2" ht="15.5">
      <c r="A145" s="30" t="s">
        <v>475</v>
      </c>
      <c r="B145" s="45" t="s">
        <v>395</v>
      </c>
    </row>
    <row r="146" spans="1:2" ht="15.5">
      <c r="A146" s="30" t="s">
        <v>476</v>
      </c>
      <c r="B146" s="45" t="s">
        <v>396</v>
      </c>
    </row>
    <row r="147" spans="1:2" ht="15.5">
      <c r="A147" s="30" t="s">
        <v>477</v>
      </c>
      <c r="B147" s="45" t="s">
        <v>397</v>
      </c>
    </row>
    <row r="148" spans="1:2" ht="15.5">
      <c r="A148" s="30" t="s">
        <v>478</v>
      </c>
      <c r="B148" s="45" t="s">
        <v>398</v>
      </c>
    </row>
    <row r="149" spans="1:2" ht="15.5">
      <c r="A149" s="30" t="s">
        <v>479</v>
      </c>
      <c r="B149" s="45" t="s">
        <v>399</v>
      </c>
    </row>
    <row r="150" spans="1:2" ht="15.5">
      <c r="A150" s="30" t="s">
        <v>480</v>
      </c>
      <c r="B150" s="45" t="s">
        <v>400</v>
      </c>
    </row>
    <row r="151" spans="1:2" ht="15.5">
      <c r="A151" s="30" t="s">
        <v>481</v>
      </c>
      <c r="B151" s="45" t="s">
        <v>401</v>
      </c>
    </row>
    <row r="152" spans="1:2" ht="15.5">
      <c r="A152" s="30" t="s">
        <v>482</v>
      </c>
      <c r="B152" s="45" t="s">
        <v>402</v>
      </c>
    </row>
    <row r="153" spans="1:2" ht="15.5">
      <c r="A153" s="30" t="s">
        <v>483</v>
      </c>
      <c r="B153" s="45" t="s">
        <v>403</v>
      </c>
    </row>
    <row r="154" spans="1:2" ht="15.5">
      <c r="A154" s="30" t="s">
        <v>484</v>
      </c>
      <c r="B154" s="45" t="s">
        <v>404</v>
      </c>
    </row>
    <row r="155" spans="1:2" ht="15.5">
      <c r="A155" s="30" t="s">
        <v>485</v>
      </c>
      <c r="B155" s="45" t="s">
        <v>405</v>
      </c>
    </row>
    <row r="156" spans="1:2" ht="15.5">
      <c r="A156" s="30" t="s">
        <v>486</v>
      </c>
      <c r="B156" s="45" t="s">
        <v>406</v>
      </c>
    </row>
    <row r="157" spans="1:2" ht="15.5">
      <c r="A157" s="30" t="s">
        <v>487</v>
      </c>
      <c r="B157" s="45" t="s">
        <v>407</v>
      </c>
    </row>
    <row r="158" spans="1:2" ht="15.5">
      <c r="A158" s="30" t="s">
        <v>488</v>
      </c>
      <c r="B158" s="45" t="s">
        <v>408</v>
      </c>
    </row>
    <row r="159" spans="1:2" ht="15.5">
      <c r="A159" s="30" t="s">
        <v>489</v>
      </c>
      <c r="B159" s="45" t="s">
        <v>409</v>
      </c>
    </row>
    <row r="160" spans="1:2" ht="15.5">
      <c r="A160" s="30" t="s">
        <v>490</v>
      </c>
      <c r="B160" s="45" t="s">
        <v>432</v>
      </c>
    </row>
    <row r="161" spans="1:2" ht="15.5">
      <c r="A161" s="30" t="s">
        <v>491</v>
      </c>
      <c r="B161" s="45"/>
    </row>
    <row r="162" spans="1:2" ht="15.5">
      <c r="A162" s="30" t="s">
        <v>492</v>
      </c>
      <c r="B162" s="45" t="s">
        <v>410</v>
      </c>
    </row>
    <row r="163" spans="1:2" ht="15.5">
      <c r="A163" s="30" t="s">
        <v>493</v>
      </c>
      <c r="B163" s="45" t="s">
        <v>411</v>
      </c>
    </row>
    <row r="164" spans="1:2" ht="15.5">
      <c r="A164" s="30" t="s">
        <v>494</v>
      </c>
      <c r="B164" s="45" t="s">
        <v>412</v>
      </c>
    </row>
    <row r="165" spans="1:2" ht="15.5">
      <c r="A165" s="30" t="s">
        <v>495</v>
      </c>
      <c r="B165" s="45" t="s">
        <v>413</v>
      </c>
    </row>
    <row r="166" spans="1:2" ht="15.5">
      <c r="A166" s="30" t="s">
        <v>496</v>
      </c>
      <c r="B166" s="45" t="s">
        <v>414</v>
      </c>
    </row>
    <row r="167" spans="1:2" ht="15.5">
      <c r="A167" s="30" t="s">
        <v>497</v>
      </c>
      <c r="B167" s="45" t="s">
        <v>415</v>
      </c>
    </row>
    <row r="168" spans="1:2" ht="15.5">
      <c r="A168" s="30" t="s">
        <v>498</v>
      </c>
      <c r="B168" s="45" t="s">
        <v>416</v>
      </c>
    </row>
    <row r="169" spans="1:2" ht="15.5">
      <c r="A169" s="30" t="s">
        <v>499</v>
      </c>
      <c r="B169" s="45" t="s">
        <v>417</v>
      </c>
    </row>
    <row r="170" spans="1:2" ht="15.5">
      <c r="A170" s="30" t="s">
        <v>500</v>
      </c>
      <c r="B170" s="45" t="s">
        <v>418</v>
      </c>
    </row>
    <row r="171" spans="1:2" ht="15.5">
      <c r="A171" s="30" t="s">
        <v>501</v>
      </c>
      <c r="B171" s="45" t="s">
        <v>419</v>
      </c>
    </row>
    <row r="172" spans="1:2" ht="15.5">
      <c r="A172" s="30" t="s">
        <v>502</v>
      </c>
      <c r="B172" s="45" t="s">
        <v>420</v>
      </c>
    </row>
    <row r="173" spans="1:2" ht="15.5">
      <c r="A173" s="30" t="s">
        <v>503</v>
      </c>
      <c r="B173" s="45" t="s">
        <v>421</v>
      </c>
    </row>
    <row r="174" spans="1:2" ht="15.5">
      <c r="A174" s="30" t="s">
        <v>504</v>
      </c>
      <c r="B174" s="45" t="s">
        <v>422</v>
      </c>
    </row>
    <row r="175" spans="1:2" ht="15.5">
      <c r="A175" s="30" t="s">
        <v>505</v>
      </c>
      <c r="B175" s="45" t="s">
        <v>423</v>
      </c>
    </row>
    <row r="176" spans="1:2" ht="15.5">
      <c r="A176" s="30" t="s">
        <v>506</v>
      </c>
      <c r="B176" s="45" t="s">
        <v>424</v>
      </c>
    </row>
    <row r="177" spans="1:2" ht="15.5">
      <c r="A177" s="30" t="s">
        <v>507</v>
      </c>
      <c r="B177" s="45" t="s">
        <v>425</v>
      </c>
    </row>
    <row r="178" spans="1:2" ht="15.5">
      <c r="A178" s="30" t="s">
        <v>508</v>
      </c>
      <c r="B178" s="45" t="s">
        <v>426</v>
      </c>
    </row>
    <row r="179" spans="1:2" ht="15.5">
      <c r="A179" s="30" t="s">
        <v>509</v>
      </c>
      <c r="B179" s="45" t="s">
        <v>427</v>
      </c>
    </row>
    <row r="180" spans="1:2" ht="15.5">
      <c r="A180" s="30" t="s">
        <v>510</v>
      </c>
      <c r="B180" s="45" t="s">
        <v>428</v>
      </c>
    </row>
    <row r="181" spans="1:2" ht="15.5">
      <c r="A181" s="30" t="s">
        <v>511</v>
      </c>
      <c r="B181" s="45" t="s">
        <v>429</v>
      </c>
    </row>
    <row r="182" spans="1:2" ht="15.5">
      <c r="A182" s="30" t="s">
        <v>512</v>
      </c>
      <c r="B182" s="45" t="s">
        <v>430</v>
      </c>
    </row>
    <row r="183" spans="1:2" ht="15.5">
      <c r="A183" s="30" t="s">
        <v>623</v>
      </c>
      <c r="B183" s="45" t="s">
        <v>431</v>
      </c>
    </row>
  </sheetData>
  <autoFilter ref="A1:C1" xr:uid="{00000000-0009-0000-0000-000002000000}"/>
  <pageMargins left="0.7" right="0.7" top="0.75" bottom="0.75" header="0.3" footer="0.3"/>
  <pageSetup scale="11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43"/>
  <sheetViews>
    <sheetView view="pageBreakPreview" topLeftCell="A21" zoomScale="82" zoomScaleNormal="100" zoomScaleSheetLayoutView="82" workbookViewId="0">
      <selection activeCell="E36" sqref="E36"/>
    </sheetView>
  </sheetViews>
  <sheetFormatPr defaultRowHeight="14.5"/>
  <cols>
    <col min="1" max="1" width="5.1796875" customWidth="1"/>
    <col min="2" max="2" width="4.81640625" customWidth="1"/>
    <col min="3" max="3" width="31.26953125" customWidth="1"/>
    <col min="4" max="4" width="7.54296875" customWidth="1"/>
    <col min="5" max="5" width="18.453125" customWidth="1"/>
    <col min="6" max="8" width="16.54296875" customWidth="1"/>
    <col min="9" max="9" width="18.26953125" customWidth="1"/>
    <col min="11" max="11" width="6.26953125" customWidth="1"/>
    <col min="12" max="12" width="8" customWidth="1"/>
    <col min="15" max="15" width="10.26953125" customWidth="1"/>
  </cols>
  <sheetData>
    <row r="1" spans="1:18" ht="15.5">
      <c r="A1" s="304" t="s">
        <v>17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5.5">
      <c r="A2" s="305" t="s">
        <v>18</v>
      </c>
      <c r="B2" s="305"/>
      <c r="C2" s="305"/>
      <c r="D2" s="309"/>
      <c r="E2" s="309"/>
      <c r="F2" s="309"/>
      <c r="G2" s="309"/>
      <c r="H2" s="309"/>
      <c r="I2" s="309"/>
      <c r="J2" s="39"/>
      <c r="K2" s="39"/>
      <c r="L2" s="39"/>
      <c r="M2" s="39"/>
      <c r="N2" s="47"/>
      <c r="O2" s="39"/>
      <c r="P2" s="39"/>
      <c r="Q2" s="39"/>
      <c r="R2" s="39"/>
    </row>
    <row r="3" spans="1:18" ht="18.5">
      <c r="A3" s="305" t="s">
        <v>19</v>
      </c>
      <c r="B3" s="305"/>
      <c r="C3" s="305"/>
      <c r="D3" s="306" t="s">
        <v>433</v>
      </c>
      <c r="E3" s="306"/>
      <c r="F3" s="306"/>
      <c r="G3" s="306"/>
      <c r="H3" s="306"/>
      <c r="I3" s="306"/>
      <c r="J3" s="39"/>
      <c r="K3" s="39"/>
      <c r="L3" s="39"/>
      <c r="M3" s="39"/>
      <c r="N3" s="47"/>
      <c r="O3" s="39"/>
      <c r="P3" s="39"/>
      <c r="Q3" s="39"/>
      <c r="R3" s="39"/>
    </row>
    <row r="4" spans="1:18" ht="15.5">
      <c r="A4" s="305" t="s">
        <v>312</v>
      </c>
      <c r="B4" s="305"/>
      <c r="C4" s="305"/>
      <c r="D4" s="307"/>
      <c r="E4" s="308"/>
      <c r="F4" s="308"/>
      <c r="G4" s="125"/>
      <c r="H4" s="125"/>
      <c r="I4" s="43"/>
      <c r="J4" s="39"/>
      <c r="K4" s="39"/>
      <c r="L4" s="39"/>
      <c r="M4" s="39"/>
      <c r="N4" s="47"/>
      <c r="O4" s="39"/>
      <c r="P4" s="39"/>
      <c r="Q4" s="39"/>
      <c r="R4" s="39"/>
    </row>
    <row r="5" spans="1:18" ht="16" thickBot="1">
      <c r="A5" s="314" t="s">
        <v>311</v>
      </c>
      <c r="B5" s="314"/>
      <c r="C5" s="314"/>
      <c r="D5" s="40"/>
      <c r="E5" s="110"/>
      <c r="F5" s="41"/>
      <c r="G5" s="41"/>
      <c r="H5" s="41"/>
      <c r="I5" s="41"/>
      <c r="J5" s="48"/>
      <c r="K5" s="48"/>
      <c r="L5" s="48"/>
      <c r="M5" s="48"/>
      <c r="N5" s="48"/>
      <c r="O5" s="48"/>
      <c r="P5" s="48"/>
      <c r="Q5" s="48"/>
      <c r="R5" s="48"/>
    </row>
    <row r="6" spans="1:18" ht="15" thickTop="1">
      <c r="A6" s="315" t="s">
        <v>5</v>
      </c>
      <c r="B6" s="316"/>
      <c r="C6" s="321" t="s">
        <v>6</v>
      </c>
      <c r="D6" s="324" t="s">
        <v>4</v>
      </c>
      <c r="E6" s="94" t="s">
        <v>23</v>
      </c>
      <c r="F6" s="94" t="s">
        <v>435</v>
      </c>
      <c r="G6" s="94" t="s">
        <v>435</v>
      </c>
      <c r="H6" s="94" t="s">
        <v>435</v>
      </c>
      <c r="I6" s="94" t="s">
        <v>23</v>
      </c>
      <c r="J6" s="327" t="s">
        <v>8</v>
      </c>
      <c r="K6" s="328"/>
      <c r="L6" s="328"/>
      <c r="M6" s="328"/>
      <c r="N6" s="328"/>
      <c r="O6" s="333" t="s">
        <v>12</v>
      </c>
      <c r="P6" s="328"/>
      <c r="Q6" s="328"/>
      <c r="R6" s="334"/>
    </row>
    <row r="7" spans="1:18">
      <c r="A7" s="317"/>
      <c r="B7" s="318"/>
      <c r="C7" s="322"/>
      <c r="D7" s="325"/>
      <c r="E7" s="95" t="s">
        <v>24</v>
      </c>
      <c r="F7" s="95" t="s">
        <v>24</v>
      </c>
      <c r="G7" s="95" t="s">
        <v>24</v>
      </c>
      <c r="H7" s="95" t="s">
        <v>24</v>
      </c>
      <c r="I7" s="95" t="s">
        <v>24</v>
      </c>
      <c r="J7" s="329"/>
      <c r="K7" s="330"/>
      <c r="L7" s="330"/>
      <c r="M7" s="330"/>
      <c r="N7" s="330"/>
      <c r="O7" s="335"/>
      <c r="P7" s="332"/>
      <c r="Q7" s="332"/>
      <c r="R7" s="336"/>
    </row>
    <row r="8" spans="1:18">
      <c r="A8" s="317"/>
      <c r="B8" s="318"/>
      <c r="C8" s="322"/>
      <c r="D8" s="325"/>
      <c r="E8" s="96" t="s">
        <v>25</v>
      </c>
      <c r="F8" s="96" t="s">
        <v>25</v>
      </c>
      <c r="G8" s="96" t="s">
        <v>25</v>
      </c>
      <c r="H8" s="96" t="s">
        <v>25</v>
      </c>
      <c r="I8" s="96" t="s">
        <v>25</v>
      </c>
      <c r="J8" s="331"/>
      <c r="K8" s="332"/>
      <c r="L8" s="332"/>
      <c r="M8" s="332"/>
      <c r="N8" s="332"/>
      <c r="O8" s="337" t="s">
        <v>13</v>
      </c>
      <c r="P8" s="339" t="s">
        <v>15</v>
      </c>
      <c r="Q8" s="339" t="s">
        <v>8</v>
      </c>
      <c r="R8" s="341" t="s">
        <v>14</v>
      </c>
    </row>
    <row r="9" spans="1:18" ht="44" thickBot="1">
      <c r="A9" s="319"/>
      <c r="B9" s="320"/>
      <c r="C9" s="323"/>
      <c r="D9" s="326"/>
      <c r="E9" s="144" t="s">
        <v>7</v>
      </c>
      <c r="F9" s="145" t="s">
        <v>7</v>
      </c>
      <c r="G9" s="145" t="s">
        <v>7</v>
      </c>
      <c r="H9" s="145" t="s">
        <v>7</v>
      </c>
      <c r="I9" s="145" t="s">
        <v>7</v>
      </c>
      <c r="J9" s="44" t="s">
        <v>313</v>
      </c>
      <c r="K9" s="6" t="s">
        <v>9</v>
      </c>
      <c r="L9" s="6" t="s">
        <v>10</v>
      </c>
      <c r="M9" s="7" t="s">
        <v>11</v>
      </c>
      <c r="N9" s="8" t="s">
        <v>22</v>
      </c>
      <c r="O9" s="338"/>
      <c r="P9" s="340"/>
      <c r="Q9" s="340"/>
      <c r="R9" s="342"/>
    </row>
    <row r="10" spans="1:18" ht="21.75" customHeight="1" thickTop="1">
      <c r="A10" s="49" t="s">
        <v>342</v>
      </c>
      <c r="B10" s="121">
        <v>1</v>
      </c>
      <c r="C10" s="122" t="s">
        <v>350</v>
      </c>
      <c r="D10" s="50"/>
      <c r="E10" s="51"/>
      <c r="F10" s="51"/>
      <c r="G10" s="51"/>
      <c r="H10" s="51"/>
      <c r="I10" s="51"/>
      <c r="J10" s="52"/>
      <c r="K10" s="53"/>
      <c r="L10" s="53"/>
      <c r="M10" s="53" t="str">
        <f>IF(J10="","",IF(J10&gt;L10,J10-L10,IF(J10&lt;L10,"","")))</f>
        <v/>
      </c>
      <c r="N10" s="54" t="str">
        <f>IF(J10=0,"",IF(J10&lt;L10,J10-L10,IF(J10&gt;L10,"",)))</f>
        <v/>
      </c>
      <c r="O10" s="310"/>
      <c r="P10" s="311"/>
      <c r="Q10" s="312"/>
      <c r="R10" s="313"/>
    </row>
    <row r="11" spans="1:18" ht="21.75" customHeight="1">
      <c r="A11" s="58" t="s">
        <v>342</v>
      </c>
      <c r="B11" s="111">
        <v>2</v>
      </c>
      <c r="C11" s="122" t="s">
        <v>359</v>
      </c>
      <c r="D11" s="115"/>
      <c r="E11" s="116"/>
      <c r="F11" s="116"/>
      <c r="G11" s="116"/>
      <c r="H11" s="116"/>
      <c r="I11" s="116"/>
      <c r="J11" s="117"/>
      <c r="K11" s="118"/>
      <c r="L11" s="118"/>
      <c r="M11" s="118"/>
      <c r="N11" s="119"/>
      <c r="O11" s="66"/>
      <c r="P11" s="67"/>
      <c r="Q11" s="67"/>
      <c r="R11" s="68"/>
    </row>
    <row r="12" spans="1:18" ht="21.75" customHeight="1">
      <c r="A12" s="58" t="s">
        <v>342</v>
      </c>
      <c r="B12" s="111">
        <v>3</v>
      </c>
      <c r="C12" s="122" t="s">
        <v>441</v>
      </c>
      <c r="D12" s="115"/>
      <c r="E12" s="116"/>
      <c r="F12" s="116"/>
      <c r="G12" s="116"/>
      <c r="H12" s="116"/>
      <c r="I12" s="116"/>
      <c r="J12" s="117"/>
      <c r="K12" s="118"/>
      <c r="L12" s="118"/>
      <c r="M12" s="118"/>
      <c r="N12" s="119"/>
      <c r="O12" s="69"/>
      <c r="P12" s="70"/>
      <c r="Q12" s="70"/>
      <c r="R12" s="71"/>
    </row>
    <row r="13" spans="1:18" ht="21.75" customHeight="1">
      <c r="A13" s="58" t="s">
        <v>342</v>
      </c>
      <c r="B13" s="111">
        <v>4</v>
      </c>
      <c r="C13" s="122" t="s">
        <v>362</v>
      </c>
      <c r="D13" s="115"/>
      <c r="E13" s="116"/>
      <c r="F13" s="116"/>
      <c r="G13" s="116"/>
      <c r="H13" s="116"/>
      <c r="I13" s="116"/>
      <c r="J13" s="117"/>
      <c r="K13" s="118"/>
      <c r="L13" s="118"/>
      <c r="M13" s="118"/>
      <c r="N13" s="119"/>
      <c r="O13" s="69"/>
      <c r="P13" s="70"/>
      <c r="Q13" s="70"/>
      <c r="R13" s="71"/>
    </row>
    <row r="14" spans="1:18" ht="21.75" customHeight="1">
      <c r="A14" s="58" t="s">
        <v>342</v>
      </c>
      <c r="B14" s="111">
        <v>5</v>
      </c>
      <c r="C14" s="122" t="s">
        <v>514</v>
      </c>
      <c r="D14" s="115"/>
      <c r="E14" s="116"/>
      <c r="F14" s="116"/>
      <c r="G14" s="116"/>
      <c r="H14" s="116"/>
      <c r="I14" s="116"/>
      <c r="J14" s="117"/>
      <c r="K14" s="118"/>
      <c r="L14" s="118"/>
      <c r="M14" s="118"/>
      <c r="N14" s="119"/>
      <c r="O14" s="69"/>
      <c r="P14" s="70"/>
      <c r="Q14" s="70"/>
      <c r="R14" s="71"/>
    </row>
    <row r="15" spans="1:18" ht="21.75" customHeight="1">
      <c r="A15" s="58" t="s">
        <v>342</v>
      </c>
      <c r="B15" s="111">
        <v>6</v>
      </c>
      <c r="C15" s="122" t="s">
        <v>355</v>
      </c>
      <c r="D15" s="115"/>
      <c r="E15" s="116"/>
      <c r="F15" s="116"/>
      <c r="G15" s="116"/>
      <c r="H15" s="116"/>
      <c r="I15" s="116"/>
      <c r="J15" s="117"/>
      <c r="K15" s="118"/>
      <c r="L15" s="118"/>
      <c r="M15" s="118"/>
      <c r="N15" s="119"/>
      <c r="O15" s="310"/>
      <c r="P15" s="311"/>
      <c r="Q15" s="312"/>
      <c r="R15" s="313"/>
    </row>
    <row r="16" spans="1:18" ht="21.75" customHeight="1">
      <c r="A16" s="58" t="s">
        <v>342</v>
      </c>
      <c r="B16" s="111">
        <v>7</v>
      </c>
      <c r="C16" s="122" t="s">
        <v>354</v>
      </c>
      <c r="D16" s="115"/>
      <c r="E16" s="116"/>
      <c r="F16" s="116"/>
      <c r="G16" s="116"/>
      <c r="H16" s="116"/>
      <c r="I16" s="116"/>
      <c r="J16" s="117"/>
      <c r="K16" s="118"/>
      <c r="L16" s="118"/>
      <c r="M16" s="118"/>
      <c r="N16" s="119"/>
      <c r="O16" s="66"/>
      <c r="P16" s="67"/>
      <c r="Q16" s="67"/>
      <c r="R16" s="68"/>
    </row>
    <row r="17" spans="1:18" ht="21.75" customHeight="1">
      <c r="A17" s="58" t="s">
        <v>342</v>
      </c>
      <c r="B17" s="111">
        <v>8</v>
      </c>
      <c r="C17" s="122" t="s">
        <v>349</v>
      </c>
      <c r="D17" s="115"/>
      <c r="E17" s="116"/>
      <c r="F17" s="116"/>
      <c r="G17" s="116"/>
      <c r="H17" s="116"/>
      <c r="I17" s="116"/>
      <c r="J17" s="117"/>
      <c r="K17" s="118"/>
      <c r="L17" s="118"/>
      <c r="M17" s="118"/>
      <c r="N17" s="119"/>
      <c r="O17" s="69"/>
      <c r="P17" s="70"/>
      <c r="Q17" s="70"/>
      <c r="R17" s="71"/>
    </row>
    <row r="18" spans="1:18" ht="21.75" customHeight="1">
      <c r="A18" s="58" t="s">
        <v>342</v>
      </c>
      <c r="B18" s="111">
        <v>9</v>
      </c>
      <c r="C18" s="122" t="s">
        <v>439</v>
      </c>
      <c r="D18" s="115"/>
      <c r="E18" s="116"/>
      <c r="F18" s="116"/>
      <c r="G18" s="116"/>
      <c r="H18" s="116"/>
      <c r="I18" s="116"/>
      <c r="J18" s="117"/>
      <c r="K18" s="118"/>
      <c r="L18" s="118"/>
      <c r="M18" s="118"/>
      <c r="N18" s="119"/>
      <c r="O18" s="69"/>
      <c r="P18" s="70"/>
      <c r="Q18" s="70"/>
      <c r="R18" s="71"/>
    </row>
    <row r="19" spans="1:18" ht="21.75" customHeight="1">
      <c r="A19" s="58" t="s">
        <v>342</v>
      </c>
      <c r="B19" s="111">
        <v>10</v>
      </c>
      <c r="C19" s="122" t="s">
        <v>348</v>
      </c>
      <c r="D19" s="115"/>
      <c r="E19" s="116"/>
      <c r="F19" s="116"/>
      <c r="G19" s="116"/>
      <c r="H19" s="116"/>
      <c r="I19" s="116"/>
      <c r="J19" s="117"/>
      <c r="K19" s="118"/>
      <c r="L19" s="118"/>
      <c r="M19" s="118"/>
      <c r="N19" s="119"/>
      <c r="O19" s="69"/>
      <c r="P19" s="70"/>
      <c r="Q19" s="70"/>
      <c r="R19" s="71"/>
    </row>
    <row r="20" spans="1:18" ht="21.75" customHeight="1">
      <c r="A20" s="113" t="s">
        <v>342</v>
      </c>
      <c r="B20" s="111">
        <v>11</v>
      </c>
      <c r="C20" s="112" t="s">
        <v>640</v>
      </c>
      <c r="D20" s="115"/>
      <c r="E20" s="116"/>
      <c r="F20" s="116"/>
      <c r="G20" s="116"/>
      <c r="H20" s="116"/>
      <c r="I20" s="116"/>
      <c r="J20" s="117"/>
      <c r="K20" s="118"/>
      <c r="L20" s="118"/>
      <c r="M20" s="118"/>
      <c r="N20" s="119"/>
      <c r="O20" s="72"/>
      <c r="P20" s="73"/>
      <c r="Q20" s="73"/>
      <c r="R20" s="74"/>
    </row>
    <row r="21" spans="1:18" ht="21.75" customHeight="1">
      <c r="A21" s="58" t="s">
        <v>342</v>
      </c>
      <c r="B21" s="111">
        <v>12</v>
      </c>
      <c r="C21" s="60" t="s">
        <v>631</v>
      </c>
      <c r="D21" s="61"/>
      <c r="E21" s="62"/>
      <c r="F21" s="62"/>
      <c r="G21" s="62"/>
      <c r="H21" s="62"/>
      <c r="I21" s="62"/>
      <c r="J21" s="63"/>
      <c r="K21" s="64"/>
      <c r="L21" s="64"/>
      <c r="M21" s="64" t="str">
        <f t="shared" ref="M21:M49" si="0">IF(J21="","",IF(J21&gt;L21,J21-L21,IF(J21&lt;L21,"","")))</f>
        <v/>
      </c>
      <c r="N21" s="65" t="str">
        <f t="shared" ref="N21:N49" si="1">IF(J21=0,"",IF(J21&lt;L21,J21-L21,IF(J21&gt;L21,"",)))</f>
        <v/>
      </c>
      <c r="O21" s="310"/>
      <c r="P21" s="311"/>
      <c r="Q21" s="312"/>
      <c r="R21" s="313"/>
    </row>
    <row r="22" spans="1:18" ht="21.75" customHeight="1">
      <c r="A22" s="58" t="s">
        <v>342</v>
      </c>
      <c r="B22" s="120">
        <v>13</v>
      </c>
      <c r="C22" s="114" t="s">
        <v>343</v>
      </c>
      <c r="D22" s="61"/>
      <c r="E22" s="62"/>
      <c r="F22" s="62"/>
      <c r="G22" s="62"/>
      <c r="H22" s="62"/>
      <c r="I22" s="62"/>
      <c r="J22" s="63"/>
      <c r="K22" s="64"/>
      <c r="L22" s="64"/>
      <c r="M22" s="64" t="str">
        <f t="shared" si="0"/>
        <v/>
      </c>
      <c r="N22" s="65" t="str">
        <f t="shared" si="1"/>
        <v/>
      </c>
      <c r="O22" s="66"/>
      <c r="P22" s="67"/>
      <c r="Q22" s="67"/>
      <c r="R22" s="68"/>
    </row>
    <row r="23" spans="1:18" ht="21.75" customHeight="1">
      <c r="A23" s="58" t="s">
        <v>342</v>
      </c>
      <c r="B23" s="111">
        <v>14</v>
      </c>
      <c r="C23" s="112" t="s">
        <v>344</v>
      </c>
      <c r="D23" s="61"/>
      <c r="E23" s="62"/>
      <c r="F23" s="62"/>
      <c r="G23" s="62"/>
      <c r="H23" s="62"/>
      <c r="I23" s="62"/>
      <c r="J23" s="63"/>
      <c r="K23" s="64"/>
      <c r="L23" s="64"/>
      <c r="M23" s="64" t="str">
        <f t="shared" si="0"/>
        <v/>
      </c>
      <c r="N23" s="65" t="str">
        <f t="shared" si="1"/>
        <v/>
      </c>
      <c r="O23" s="69"/>
      <c r="P23" s="70"/>
      <c r="Q23" s="70"/>
      <c r="R23" s="71"/>
    </row>
    <row r="24" spans="1:18" ht="21.75" customHeight="1">
      <c r="A24" s="58" t="s">
        <v>342</v>
      </c>
      <c r="B24" s="111">
        <v>15</v>
      </c>
      <c r="C24" s="112" t="s">
        <v>345</v>
      </c>
      <c r="D24" s="61"/>
      <c r="E24" s="62"/>
      <c r="F24" s="62"/>
      <c r="G24" s="62"/>
      <c r="H24" s="62"/>
      <c r="I24" s="62"/>
      <c r="J24" s="63"/>
      <c r="K24" s="64"/>
      <c r="L24" s="64"/>
      <c r="M24" s="64" t="str">
        <f t="shared" si="0"/>
        <v/>
      </c>
      <c r="N24" s="65" t="str">
        <f t="shared" si="1"/>
        <v/>
      </c>
      <c r="O24" s="69"/>
      <c r="P24" s="70"/>
      <c r="Q24" s="70"/>
      <c r="R24" s="71"/>
    </row>
    <row r="25" spans="1:18" ht="21.75" customHeight="1">
      <c r="A25" s="58" t="s">
        <v>342</v>
      </c>
      <c r="B25" s="111">
        <v>16</v>
      </c>
      <c r="C25" s="112" t="s">
        <v>346</v>
      </c>
      <c r="D25" s="61"/>
      <c r="E25" s="62"/>
      <c r="F25" s="62"/>
      <c r="G25" s="62"/>
      <c r="H25" s="62"/>
      <c r="I25" s="62"/>
      <c r="J25" s="63"/>
      <c r="K25" s="64"/>
      <c r="L25" s="64"/>
      <c r="M25" s="64" t="str">
        <f t="shared" si="0"/>
        <v/>
      </c>
      <c r="N25" s="65" t="str">
        <f t="shared" si="1"/>
        <v/>
      </c>
      <c r="O25" s="69"/>
      <c r="P25" s="70"/>
      <c r="Q25" s="70"/>
      <c r="R25" s="71"/>
    </row>
    <row r="26" spans="1:18" ht="21.75" customHeight="1">
      <c r="A26" s="58" t="s">
        <v>342</v>
      </c>
      <c r="B26" s="111">
        <v>17</v>
      </c>
      <c r="C26" s="112" t="s">
        <v>347</v>
      </c>
      <c r="D26" s="61"/>
      <c r="E26" s="62"/>
      <c r="F26" s="62"/>
      <c r="G26" s="62"/>
      <c r="H26" s="62"/>
      <c r="I26" s="62"/>
      <c r="J26" s="63"/>
      <c r="K26" s="64"/>
      <c r="L26" s="64"/>
      <c r="M26" s="64" t="str">
        <f t="shared" si="0"/>
        <v/>
      </c>
      <c r="N26" s="65" t="str">
        <f t="shared" si="1"/>
        <v/>
      </c>
      <c r="O26" s="72"/>
      <c r="P26" s="73"/>
      <c r="Q26" s="73"/>
      <c r="R26" s="74"/>
    </row>
    <row r="27" spans="1:18" ht="21.75" customHeight="1">
      <c r="A27" s="58" t="s">
        <v>342</v>
      </c>
      <c r="B27" s="111">
        <v>18</v>
      </c>
      <c r="C27" s="112" t="s">
        <v>351</v>
      </c>
      <c r="D27" s="61"/>
      <c r="E27" s="62"/>
      <c r="F27" s="62"/>
      <c r="G27" s="62"/>
      <c r="H27" s="62"/>
      <c r="I27" s="62"/>
      <c r="J27" s="63"/>
      <c r="K27" s="64"/>
      <c r="L27" s="64"/>
      <c r="M27" s="64" t="str">
        <f t="shared" si="0"/>
        <v/>
      </c>
      <c r="N27" s="65" t="str">
        <f t="shared" si="1"/>
        <v/>
      </c>
      <c r="O27" s="310"/>
      <c r="P27" s="311"/>
      <c r="Q27" s="312"/>
      <c r="R27" s="313"/>
    </row>
    <row r="28" spans="1:18" ht="21.75" customHeight="1">
      <c r="A28" s="58" t="s">
        <v>342</v>
      </c>
      <c r="B28" s="111">
        <v>19</v>
      </c>
      <c r="C28" s="112" t="s">
        <v>352</v>
      </c>
      <c r="D28" s="61"/>
      <c r="E28" s="62"/>
      <c r="F28" s="62"/>
      <c r="G28" s="62"/>
      <c r="H28" s="62"/>
      <c r="I28" s="62"/>
      <c r="J28" s="63"/>
      <c r="K28" s="64"/>
      <c r="L28" s="64"/>
      <c r="M28" s="64" t="str">
        <f t="shared" si="0"/>
        <v/>
      </c>
      <c r="N28" s="65" t="str">
        <f t="shared" si="1"/>
        <v/>
      </c>
      <c r="O28" s="66"/>
      <c r="P28" s="67"/>
      <c r="Q28" s="67"/>
      <c r="R28" s="68"/>
    </row>
    <row r="29" spans="1:18" ht="21.75" customHeight="1">
      <c r="A29" s="58" t="s">
        <v>342</v>
      </c>
      <c r="B29" s="111">
        <v>20</v>
      </c>
      <c r="C29" s="112" t="s">
        <v>353</v>
      </c>
      <c r="D29" s="61"/>
      <c r="E29" s="62"/>
      <c r="F29" s="62"/>
      <c r="G29" s="62"/>
      <c r="H29" s="62"/>
      <c r="I29" s="62"/>
      <c r="J29" s="63"/>
      <c r="K29" s="64"/>
      <c r="L29" s="64"/>
      <c r="M29" s="64" t="str">
        <f t="shared" si="0"/>
        <v/>
      </c>
      <c r="N29" s="65" t="str">
        <f t="shared" si="1"/>
        <v/>
      </c>
      <c r="O29" s="69"/>
      <c r="P29" s="70"/>
      <c r="Q29" s="70"/>
      <c r="R29" s="71"/>
    </row>
    <row r="30" spans="1:18" ht="21.75" customHeight="1">
      <c r="A30" s="58" t="s">
        <v>342</v>
      </c>
      <c r="B30" s="111">
        <v>21</v>
      </c>
      <c r="C30" s="112" t="s">
        <v>527</v>
      </c>
      <c r="D30" s="61"/>
      <c r="E30" s="62"/>
      <c r="F30" s="62"/>
      <c r="G30" s="62"/>
      <c r="H30" s="62"/>
      <c r="I30" s="62"/>
      <c r="J30" s="63"/>
      <c r="K30" s="64"/>
      <c r="L30" s="64"/>
      <c r="M30" s="64" t="str">
        <f t="shared" si="0"/>
        <v/>
      </c>
      <c r="N30" s="65" t="str">
        <f t="shared" si="1"/>
        <v/>
      </c>
      <c r="O30" s="69"/>
      <c r="P30" s="70"/>
      <c r="Q30" s="70"/>
      <c r="R30" s="71"/>
    </row>
    <row r="31" spans="1:18" ht="21.75" customHeight="1">
      <c r="A31" s="58" t="s">
        <v>342</v>
      </c>
      <c r="B31" s="111">
        <v>22</v>
      </c>
      <c r="C31" s="112" t="s">
        <v>356</v>
      </c>
      <c r="D31" s="61"/>
      <c r="E31" s="62"/>
      <c r="F31" s="62"/>
      <c r="G31" s="62"/>
      <c r="H31" s="62"/>
      <c r="I31" s="62"/>
      <c r="J31" s="63"/>
      <c r="K31" s="64"/>
      <c r="L31" s="64"/>
      <c r="M31" s="64" t="str">
        <f t="shared" si="0"/>
        <v/>
      </c>
      <c r="N31" s="65" t="str">
        <f t="shared" si="1"/>
        <v/>
      </c>
      <c r="O31" s="69"/>
      <c r="P31" s="70"/>
      <c r="Q31" s="70"/>
      <c r="R31" s="71"/>
    </row>
    <row r="32" spans="1:18" ht="21.75" customHeight="1">
      <c r="A32" s="58" t="s">
        <v>342</v>
      </c>
      <c r="B32" s="111">
        <v>23</v>
      </c>
      <c r="C32" s="112" t="s">
        <v>357</v>
      </c>
      <c r="D32" s="61"/>
      <c r="E32" s="62"/>
      <c r="F32" s="62"/>
      <c r="G32" s="62"/>
      <c r="H32" s="62"/>
      <c r="I32" s="62"/>
      <c r="J32" s="63"/>
      <c r="K32" s="64"/>
      <c r="L32" s="64"/>
      <c r="M32" s="64" t="str">
        <f t="shared" si="0"/>
        <v/>
      </c>
      <c r="N32" s="65" t="str">
        <f t="shared" si="1"/>
        <v/>
      </c>
      <c r="O32" s="310"/>
      <c r="P32" s="311"/>
      <c r="Q32" s="312"/>
      <c r="R32" s="313"/>
    </row>
    <row r="33" spans="1:18" ht="21.75" customHeight="1">
      <c r="A33" s="58" t="s">
        <v>342</v>
      </c>
      <c r="B33" s="111">
        <v>24</v>
      </c>
      <c r="C33" s="112" t="s">
        <v>358</v>
      </c>
      <c r="D33" s="61"/>
      <c r="E33" s="62"/>
      <c r="F33" s="62"/>
      <c r="G33" s="62"/>
      <c r="H33" s="62"/>
      <c r="I33" s="62"/>
      <c r="J33" s="63"/>
      <c r="K33" s="64"/>
      <c r="L33" s="64"/>
      <c r="M33" s="64" t="str">
        <f t="shared" si="0"/>
        <v/>
      </c>
      <c r="N33" s="65" t="str">
        <f t="shared" si="1"/>
        <v/>
      </c>
      <c r="O33" s="66"/>
      <c r="P33" s="67"/>
      <c r="Q33" s="67"/>
      <c r="R33" s="68"/>
    </row>
    <row r="34" spans="1:18" ht="21.75" customHeight="1">
      <c r="A34" s="58" t="s">
        <v>342</v>
      </c>
      <c r="B34" s="111">
        <v>25</v>
      </c>
      <c r="C34" s="112" t="s">
        <v>360</v>
      </c>
      <c r="D34" s="61"/>
      <c r="E34" s="62"/>
      <c r="F34" s="62"/>
      <c r="G34" s="62"/>
      <c r="H34" s="62"/>
      <c r="I34" s="62"/>
      <c r="J34" s="63"/>
      <c r="K34" s="64"/>
      <c r="L34" s="64"/>
      <c r="M34" s="64" t="str">
        <f t="shared" si="0"/>
        <v/>
      </c>
      <c r="N34" s="65" t="str">
        <f t="shared" si="1"/>
        <v/>
      </c>
      <c r="O34" s="69"/>
      <c r="P34" s="70"/>
      <c r="Q34" s="70"/>
      <c r="R34" s="71"/>
    </row>
    <row r="35" spans="1:18" ht="21.75" hidden="1" customHeight="1">
      <c r="A35" s="58" t="s">
        <v>342</v>
      </c>
      <c r="B35" s="111">
        <v>26</v>
      </c>
      <c r="C35" s="112" t="s">
        <v>361</v>
      </c>
      <c r="D35" s="61"/>
      <c r="E35" s="62"/>
      <c r="F35" s="62"/>
      <c r="G35" s="62"/>
      <c r="H35" s="62"/>
      <c r="I35" s="62"/>
      <c r="J35" s="63"/>
      <c r="K35" s="64"/>
      <c r="L35" s="64"/>
      <c r="M35" s="64" t="str">
        <f t="shared" si="0"/>
        <v/>
      </c>
      <c r="N35" s="65" t="str">
        <f t="shared" si="1"/>
        <v/>
      </c>
      <c r="O35" s="72"/>
      <c r="P35" s="73"/>
      <c r="Q35" s="73"/>
      <c r="R35" s="74"/>
    </row>
    <row r="36" spans="1:18" ht="21.75" customHeight="1">
      <c r="A36" s="58" t="s">
        <v>342</v>
      </c>
      <c r="B36" s="111">
        <v>27</v>
      </c>
      <c r="C36" s="112" t="s">
        <v>363</v>
      </c>
      <c r="D36" s="61"/>
      <c r="E36" s="62"/>
      <c r="F36" s="62"/>
      <c r="G36" s="62"/>
      <c r="H36" s="62"/>
      <c r="I36" s="62"/>
      <c r="J36" s="63"/>
      <c r="K36" s="64"/>
      <c r="L36" s="64"/>
      <c r="M36" s="64" t="str">
        <f t="shared" si="0"/>
        <v/>
      </c>
      <c r="N36" s="65" t="str">
        <f t="shared" si="1"/>
        <v/>
      </c>
      <c r="O36" s="75"/>
      <c r="P36" s="76"/>
      <c r="Q36" s="76"/>
      <c r="R36" s="77"/>
    </row>
    <row r="37" spans="1:18" ht="21.75" customHeight="1">
      <c r="A37" s="58" t="s">
        <v>342</v>
      </c>
      <c r="B37" s="111">
        <v>28</v>
      </c>
      <c r="C37" s="112" t="s">
        <v>539</v>
      </c>
      <c r="D37" s="61"/>
      <c r="E37" s="62"/>
      <c r="F37" s="62"/>
      <c r="G37" s="62"/>
      <c r="H37" s="62"/>
      <c r="I37" s="62"/>
      <c r="J37" s="63"/>
      <c r="K37" s="64"/>
      <c r="L37" s="64"/>
      <c r="M37" s="64" t="str">
        <f t="shared" si="0"/>
        <v/>
      </c>
      <c r="N37" s="65" t="str">
        <f t="shared" si="1"/>
        <v/>
      </c>
      <c r="O37" s="69"/>
      <c r="P37" s="70"/>
      <c r="Q37" s="70"/>
      <c r="R37" s="71"/>
    </row>
    <row r="38" spans="1:18" ht="19.5" customHeight="1">
      <c r="A38" s="58" t="s">
        <v>342</v>
      </c>
      <c r="B38" s="111">
        <v>29</v>
      </c>
      <c r="C38" s="112" t="s">
        <v>629</v>
      </c>
      <c r="D38" s="61"/>
      <c r="E38" s="62"/>
      <c r="F38" s="62"/>
      <c r="G38" s="62"/>
      <c r="H38" s="62"/>
      <c r="I38" s="62"/>
      <c r="J38" s="63"/>
      <c r="K38" s="64"/>
      <c r="L38" s="64"/>
      <c r="M38" s="64" t="str">
        <f t="shared" si="0"/>
        <v/>
      </c>
      <c r="N38" s="65" t="str">
        <f t="shared" si="1"/>
        <v/>
      </c>
      <c r="O38" s="69"/>
      <c r="P38" s="70"/>
      <c r="Q38" s="70"/>
      <c r="R38" s="71"/>
    </row>
    <row r="39" spans="1:18" ht="18.5">
      <c r="A39" s="58" t="s">
        <v>342</v>
      </c>
      <c r="B39" s="111">
        <v>30</v>
      </c>
      <c r="C39" s="112" t="s">
        <v>392</v>
      </c>
      <c r="D39" s="61"/>
      <c r="E39" s="62"/>
      <c r="F39" s="62"/>
      <c r="G39" s="62"/>
      <c r="H39" s="62"/>
      <c r="I39" s="62"/>
      <c r="J39" s="63"/>
      <c r="K39" s="64"/>
      <c r="L39" s="64"/>
      <c r="M39" s="64"/>
      <c r="N39" s="65"/>
      <c r="O39" s="69"/>
      <c r="P39" s="70"/>
      <c r="Q39" s="70"/>
      <c r="R39" s="71"/>
    </row>
    <row r="40" spans="1:18" ht="18.5">
      <c r="A40" s="58" t="s">
        <v>342</v>
      </c>
      <c r="B40" s="111"/>
      <c r="C40" s="60"/>
      <c r="D40" s="61"/>
      <c r="E40" s="62"/>
      <c r="F40" s="62"/>
      <c r="G40" s="62"/>
      <c r="H40" s="62"/>
      <c r="I40" s="62"/>
      <c r="J40" s="63"/>
      <c r="K40" s="64"/>
      <c r="L40" s="64"/>
      <c r="M40" s="64"/>
      <c r="N40" s="65"/>
      <c r="O40" s="69"/>
      <c r="P40" s="70"/>
      <c r="Q40" s="70"/>
      <c r="R40" s="71"/>
    </row>
    <row r="41" spans="1:18" ht="18.5" hidden="1">
      <c r="A41" s="58"/>
      <c r="B41" s="111">
        <v>32</v>
      </c>
      <c r="C41" s="60"/>
      <c r="D41" s="61"/>
      <c r="E41" s="62"/>
      <c r="F41" s="62"/>
      <c r="G41" s="62"/>
      <c r="H41" s="62"/>
      <c r="I41" s="62"/>
      <c r="J41" s="63"/>
      <c r="K41" s="64"/>
      <c r="L41" s="64"/>
      <c r="M41" s="64"/>
      <c r="N41" s="65"/>
      <c r="O41" s="69"/>
      <c r="P41" s="70"/>
      <c r="Q41" s="70"/>
      <c r="R41" s="71"/>
    </row>
    <row r="42" spans="1:18" ht="18.5" hidden="1">
      <c r="A42" s="58" t="s">
        <v>342</v>
      </c>
      <c r="B42" s="111">
        <v>33</v>
      </c>
      <c r="C42" s="60"/>
      <c r="D42" s="61"/>
      <c r="E42" s="62"/>
      <c r="F42" s="62"/>
      <c r="G42" s="62"/>
      <c r="H42" s="62"/>
      <c r="I42" s="62"/>
      <c r="J42" s="63"/>
      <c r="K42" s="64"/>
      <c r="L42" s="64"/>
      <c r="M42" s="64"/>
      <c r="N42" s="65"/>
      <c r="O42" s="69"/>
      <c r="P42" s="70"/>
      <c r="Q42" s="70"/>
      <c r="R42" s="71"/>
    </row>
    <row r="43" spans="1:18" ht="18.5" hidden="1">
      <c r="A43" s="58" t="s">
        <v>342</v>
      </c>
      <c r="B43" s="111">
        <v>34</v>
      </c>
      <c r="C43" s="60"/>
      <c r="D43" s="61"/>
      <c r="E43" s="62"/>
      <c r="F43" s="62"/>
      <c r="G43" s="62"/>
      <c r="H43" s="62"/>
      <c r="I43" s="62"/>
      <c r="J43" s="63"/>
      <c r="K43" s="64"/>
      <c r="L43" s="64"/>
      <c r="M43" s="64"/>
      <c r="N43" s="65"/>
      <c r="O43" s="69"/>
      <c r="P43" s="70"/>
      <c r="Q43" s="70"/>
      <c r="R43" s="71"/>
    </row>
    <row r="44" spans="1:18" ht="18.5" hidden="1">
      <c r="A44" s="58" t="s">
        <v>342</v>
      </c>
      <c r="B44" s="111">
        <v>35</v>
      </c>
      <c r="C44" s="60"/>
      <c r="D44" s="61"/>
      <c r="E44" s="62"/>
      <c r="F44" s="62"/>
      <c r="G44" s="62"/>
      <c r="H44" s="62"/>
      <c r="I44" s="62"/>
      <c r="J44" s="63"/>
      <c r="K44" s="64"/>
      <c r="L44" s="64"/>
      <c r="M44" s="64"/>
      <c r="N44" s="65"/>
      <c r="O44" s="69"/>
      <c r="P44" s="70"/>
      <c r="Q44" s="70"/>
      <c r="R44" s="71"/>
    </row>
    <row r="45" spans="1:18" ht="18.5" hidden="1">
      <c r="A45" s="58" t="s">
        <v>342</v>
      </c>
      <c r="B45" s="111">
        <v>36</v>
      </c>
      <c r="C45" s="60"/>
      <c r="D45" s="61"/>
      <c r="E45" s="62"/>
      <c r="F45" s="62"/>
      <c r="G45" s="62"/>
      <c r="H45" s="62"/>
      <c r="I45" s="62"/>
      <c r="J45" s="63"/>
      <c r="K45" s="64"/>
      <c r="L45" s="64"/>
      <c r="M45" s="64"/>
      <c r="N45" s="65"/>
      <c r="O45" s="69"/>
      <c r="P45" s="70"/>
      <c r="Q45" s="70"/>
      <c r="R45" s="71"/>
    </row>
    <row r="46" spans="1:18" ht="18.5" hidden="1">
      <c r="A46" s="58" t="s">
        <v>342</v>
      </c>
      <c r="B46" s="111">
        <v>37</v>
      </c>
      <c r="C46" s="60"/>
      <c r="D46" s="61"/>
      <c r="E46" s="62"/>
      <c r="F46" s="62"/>
      <c r="G46" s="62"/>
      <c r="H46" s="62"/>
      <c r="I46" s="62"/>
      <c r="J46" s="63"/>
      <c r="K46" s="64"/>
      <c r="L46" s="64"/>
      <c r="M46" s="64" t="str">
        <f t="shared" si="0"/>
        <v/>
      </c>
      <c r="N46" s="65" t="str">
        <f t="shared" si="1"/>
        <v/>
      </c>
      <c r="O46" s="69"/>
      <c r="P46" s="70"/>
      <c r="Q46" s="70"/>
      <c r="R46" s="71"/>
    </row>
    <row r="47" spans="1:18" ht="18.5" hidden="1">
      <c r="A47" s="58" t="s">
        <v>342</v>
      </c>
      <c r="B47" s="111">
        <v>38</v>
      </c>
      <c r="C47" s="60"/>
      <c r="D47" s="61"/>
      <c r="E47" s="62"/>
      <c r="F47" s="62"/>
      <c r="G47" s="62"/>
      <c r="H47" s="62"/>
      <c r="I47" s="62"/>
      <c r="J47" s="63"/>
      <c r="K47" s="64"/>
      <c r="L47" s="64"/>
      <c r="M47" s="64" t="str">
        <f t="shared" si="0"/>
        <v/>
      </c>
      <c r="N47" s="65" t="str">
        <f t="shared" si="1"/>
        <v/>
      </c>
      <c r="O47" s="69"/>
      <c r="P47" s="70"/>
      <c r="Q47" s="70"/>
      <c r="R47" s="71"/>
    </row>
    <row r="48" spans="1:18" ht="16" thickBot="1">
      <c r="A48" s="137" t="s">
        <v>342</v>
      </c>
      <c r="B48" s="138"/>
      <c r="C48" s="139"/>
      <c r="D48" s="97"/>
      <c r="E48" s="98"/>
      <c r="F48" s="98"/>
      <c r="G48" s="98"/>
      <c r="H48" s="98"/>
      <c r="I48" s="98"/>
      <c r="J48" s="99"/>
      <c r="K48" s="100"/>
      <c r="L48" s="100"/>
      <c r="M48" s="100"/>
      <c r="N48" s="101"/>
      <c r="O48" s="102"/>
      <c r="P48" s="103"/>
      <c r="Q48" s="103"/>
      <c r="R48" s="104"/>
    </row>
    <row r="49" spans="1:18" ht="16.5" thickTop="1" thickBot="1">
      <c r="A49" s="301" t="s">
        <v>437</v>
      </c>
      <c r="B49" s="302"/>
      <c r="C49" s="302"/>
      <c r="D49" s="303"/>
      <c r="E49" s="140"/>
      <c r="F49" s="140"/>
      <c r="G49" s="140"/>
      <c r="H49" s="140"/>
      <c r="I49" s="140"/>
      <c r="J49" s="141"/>
      <c r="K49" s="142"/>
      <c r="L49" s="142"/>
      <c r="M49" s="142" t="str">
        <f t="shared" si="0"/>
        <v/>
      </c>
      <c r="N49" s="142" t="str">
        <f t="shared" si="1"/>
        <v/>
      </c>
      <c r="O49" s="143"/>
      <c r="P49" s="143"/>
      <c r="Q49" s="143"/>
      <c r="R49" s="143"/>
    </row>
    <row r="50" spans="1:18" ht="9" customHeight="1" thickTop="1">
      <c r="A50" s="87"/>
      <c r="B50" s="88"/>
      <c r="C50" s="88"/>
      <c r="D50" s="88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18" ht="15.5">
      <c r="A51" s="89"/>
      <c r="B51" s="89"/>
      <c r="C51" s="89"/>
      <c r="D51" s="89"/>
      <c r="E51" s="89"/>
      <c r="F51" s="89"/>
      <c r="G51" s="89"/>
      <c r="H51" s="89"/>
      <c r="I51" s="90" t="s">
        <v>16</v>
      </c>
      <c r="J51" s="345" t="s">
        <v>2</v>
      </c>
      <c r="K51" s="345"/>
      <c r="L51" s="346" t="s">
        <v>2</v>
      </c>
      <c r="M51" s="347"/>
      <c r="N51" s="348"/>
      <c r="O51" s="346" t="s">
        <v>2</v>
      </c>
      <c r="P51" s="348"/>
      <c r="Q51" s="346" t="s">
        <v>3</v>
      </c>
      <c r="R51" s="348"/>
    </row>
    <row r="52" spans="1:18" ht="15.5">
      <c r="A52" s="87"/>
      <c r="B52" s="88"/>
      <c r="C52" s="88"/>
      <c r="D52" s="88"/>
      <c r="E52" s="87"/>
      <c r="F52" s="87"/>
      <c r="G52" s="87"/>
      <c r="H52" s="87"/>
      <c r="I52" s="349"/>
      <c r="J52" s="349"/>
      <c r="K52" s="352"/>
      <c r="L52" s="349"/>
      <c r="M52" s="355"/>
      <c r="N52" s="352"/>
      <c r="O52" s="349"/>
      <c r="P52" s="352"/>
      <c r="Q52" s="349"/>
      <c r="R52" s="352"/>
    </row>
    <row r="53" spans="1:18" ht="15.5">
      <c r="A53" s="87"/>
      <c r="B53" s="88"/>
      <c r="C53" s="88"/>
      <c r="D53" s="88"/>
      <c r="E53" s="87"/>
      <c r="F53" s="87"/>
      <c r="G53" s="87"/>
      <c r="H53" s="87"/>
      <c r="I53" s="350"/>
      <c r="J53" s="350"/>
      <c r="K53" s="353"/>
      <c r="L53" s="350"/>
      <c r="M53" s="356"/>
      <c r="N53" s="353"/>
      <c r="O53" s="350"/>
      <c r="P53" s="353"/>
      <c r="Q53" s="350"/>
      <c r="R53" s="353"/>
    </row>
    <row r="54" spans="1:18" ht="15.5">
      <c r="A54" s="87"/>
      <c r="B54" s="88"/>
      <c r="C54" s="88"/>
      <c r="D54" s="88"/>
      <c r="E54" s="87"/>
      <c r="F54" s="87"/>
      <c r="G54" s="87"/>
      <c r="H54" s="87"/>
      <c r="I54" s="350"/>
      <c r="J54" s="350"/>
      <c r="K54" s="353"/>
      <c r="L54" s="350"/>
      <c r="M54" s="356"/>
      <c r="N54" s="353"/>
      <c r="O54" s="350"/>
      <c r="P54" s="353"/>
      <c r="Q54" s="350"/>
      <c r="R54" s="353"/>
    </row>
    <row r="55" spans="1:18" ht="15.5">
      <c r="A55" s="87"/>
      <c r="B55" s="87"/>
      <c r="C55" s="87"/>
      <c r="D55" s="88"/>
      <c r="E55" s="87"/>
      <c r="F55" s="87"/>
      <c r="G55" s="87"/>
      <c r="H55" s="87"/>
      <c r="I55" s="351"/>
      <c r="J55" s="351"/>
      <c r="K55" s="354"/>
      <c r="L55" s="351"/>
      <c r="M55" s="357"/>
      <c r="N55" s="354"/>
      <c r="O55" s="351"/>
      <c r="P55" s="354"/>
      <c r="Q55" s="351"/>
      <c r="R55" s="354"/>
    </row>
    <row r="56" spans="1:18" ht="15.5">
      <c r="A56" s="87"/>
      <c r="B56" s="87"/>
      <c r="C56" s="87"/>
      <c r="D56" s="88"/>
      <c r="E56" s="87"/>
      <c r="F56" s="87"/>
      <c r="G56" s="87"/>
      <c r="H56" s="87"/>
      <c r="I56" s="91"/>
      <c r="J56" s="343"/>
      <c r="K56" s="344"/>
      <c r="L56" s="343"/>
      <c r="M56" s="361"/>
      <c r="N56" s="344"/>
      <c r="O56" s="343"/>
      <c r="P56" s="344"/>
      <c r="Q56" s="343"/>
      <c r="R56" s="344"/>
    </row>
    <row r="57" spans="1:18" ht="15.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18" ht="15.5">
      <c r="A58" s="304" t="s">
        <v>17</v>
      </c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</row>
    <row r="59" spans="1:18" ht="15.5">
      <c r="A59" s="305" t="s">
        <v>18</v>
      </c>
      <c r="B59" s="305"/>
      <c r="C59" s="305"/>
      <c r="D59" s="309"/>
      <c r="E59" s="309"/>
      <c r="F59" s="309"/>
      <c r="G59" s="309"/>
      <c r="H59" s="309"/>
      <c r="I59" s="309"/>
      <c r="J59" s="39"/>
      <c r="K59" s="39"/>
      <c r="L59" s="39"/>
      <c r="M59" s="39"/>
      <c r="N59" s="47"/>
      <c r="O59" s="39"/>
      <c r="P59" s="39"/>
      <c r="Q59" s="39"/>
      <c r="R59" s="39"/>
    </row>
    <row r="60" spans="1:18" ht="15.5">
      <c r="A60" s="305" t="s">
        <v>19</v>
      </c>
      <c r="B60" s="305"/>
      <c r="C60" s="305"/>
      <c r="D60" s="362" t="s">
        <v>433</v>
      </c>
      <c r="E60" s="362"/>
      <c r="F60" s="362"/>
      <c r="G60" s="362"/>
      <c r="H60" s="362"/>
      <c r="I60" s="362"/>
      <c r="J60" s="39"/>
      <c r="K60" s="39"/>
      <c r="L60" s="39"/>
      <c r="M60" s="39"/>
      <c r="N60" s="47"/>
      <c r="O60" s="39"/>
      <c r="P60" s="39"/>
      <c r="Q60" s="39"/>
      <c r="R60" s="39"/>
    </row>
    <row r="61" spans="1:18" ht="15.5">
      <c r="A61" s="305" t="s">
        <v>312</v>
      </c>
      <c r="B61" s="305"/>
      <c r="C61" s="305"/>
      <c r="D61" s="308"/>
      <c r="E61" s="308"/>
      <c r="F61" s="308"/>
      <c r="G61" s="125"/>
      <c r="H61" s="125"/>
      <c r="I61" s="43"/>
      <c r="J61" s="39"/>
      <c r="K61" s="39"/>
      <c r="L61" s="39"/>
      <c r="M61" s="39"/>
      <c r="N61" s="47"/>
      <c r="O61" s="39"/>
      <c r="P61" s="39"/>
      <c r="Q61" s="39"/>
      <c r="R61" s="39"/>
    </row>
    <row r="62" spans="1:18" ht="16" thickBot="1">
      <c r="A62" s="314" t="s">
        <v>311</v>
      </c>
      <c r="B62" s="314"/>
      <c r="C62" s="314"/>
      <c r="D62" s="40"/>
      <c r="E62" s="46"/>
      <c r="F62" s="41"/>
      <c r="G62" s="41"/>
      <c r="H62" s="41"/>
      <c r="I62" s="41"/>
      <c r="J62" s="48"/>
      <c r="K62" s="48"/>
      <c r="L62" s="48"/>
      <c r="M62" s="48"/>
      <c r="N62" s="48"/>
      <c r="O62" s="48"/>
      <c r="P62" s="48"/>
      <c r="Q62" s="48"/>
      <c r="R62" s="48"/>
    </row>
    <row r="63" spans="1:18" ht="15" thickTop="1">
      <c r="A63" s="315" t="s">
        <v>5</v>
      </c>
      <c r="B63" s="316"/>
      <c r="C63" s="321" t="s">
        <v>6</v>
      </c>
      <c r="D63" s="358" t="s">
        <v>4</v>
      </c>
      <c r="E63" s="42" t="s">
        <v>23</v>
      </c>
      <c r="F63" s="42" t="s">
        <v>435</v>
      </c>
      <c r="G63" s="42" t="s">
        <v>23</v>
      </c>
      <c r="H63" s="42" t="s">
        <v>435</v>
      </c>
      <c r="I63" s="42" t="s">
        <v>23</v>
      </c>
      <c r="J63" s="327" t="s">
        <v>8</v>
      </c>
      <c r="K63" s="328"/>
      <c r="L63" s="328"/>
      <c r="M63" s="328"/>
      <c r="N63" s="328"/>
      <c r="O63" s="333" t="s">
        <v>12</v>
      </c>
      <c r="P63" s="328"/>
      <c r="Q63" s="328"/>
      <c r="R63" s="334"/>
    </row>
    <row r="64" spans="1:18">
      <c r="A64" s="317"/>
      <c r="B64" s="318"/>
      <c r="C64" s="322"/>
      <c r="D64" s="359"/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329"/>
      <c r="K64" s="330"/>
      <c r="L64" s="330"/>
      <c r="M64" s="330"/>
      <c r="N64" s="330"/>
      <c r="O64" s="335"/>
      <c r="P64" s="332"/>
      <c r="Q64" s="332"/>
      <c r="R64" s="336"/>
    </row>
    <row r="65" spans="1:18">
      <c r="A65" s="317"/>
      <c r="B65" s="318"/>
      <c r="C65" s="322"/>
      <c r="D65" s="359"/>
      <c r="E65" s="3" t="s">
        <v>25</v>
      </c>
      <c r="F65" s="3" t="s">
        <v>25</v>
      </c>
      <c r="G65" s="3" t="s">
        <v>25</v>
      </c>
      <c r="H65" s="3" t="s">
        <v>25</v>
      </c>
      <c r="I65" s="3" t="s">
        <v>25</v>
      </c>
      <c r="J65" s="331"/>
      <c r="K65" s="332"/>
      <c r="L65" s="332"/>
      <c r="M65" s="332"/>
      <c r="N65" s="332"/>
      <c r="O65" s="337" t="s">
        <v>13</v>
      </c>
      <c r="P65" s="339" t="s">
        <v>15</v>
      </c>
      <c r="Q65" s="339" t="s">
        <v>8</v>
      </c>
      <c r="R65" s="341" t="s">
        <v>14</v>
      </c>
    </row>
    <row r="66" spans="1:18" ht="44" thickBot="1">
      <c r="A66" s="319"/>
      <c r="B66" s="320"/>
      <c r="C66" s="323"/>
      <c r="D66" s="360"/>
      <c r="E66" s="4" t="s">
        <v>7</v>
      </c>
      <c r="F66" s="5" t="s">
        <v>7</v>
      </c>
      <c r="G66" s="4" t="s">
        <v>7</v>
      </c>
      <c r="H66" s="5" t="s">
        <v>7</v>
      </c>
      <c r="I66" s="5" t="s">
        <v>7</v>
      </c>
      <c r="J66" s="44" t="s">
        <v>313</v>
      </c>
      <c r="K66" s="6" t="s">
        <v>9</v>
      </c>
      <c r="L66" s="6" t="s">
        <v>10</v>
      </c>
      <c r="M66" s="7" t="s">
        <v>11</v>
      </c>
      <c r="N66" s="8" t="s">
        <v>22</v>
      </c>
      <c r="O66" s="338"/>
      <c r="P66" s="340"/>
      <c r="Q66" s="340"/>
      <c r="R66" s="342"/>
    </row>
    <row r="67" spans="1:18" ht="27" customHeight="1" thickTop="1">
      <c r="A67" s="49" t="s">
        <v>342</v>
      </c>
      <c r="B67" s="121">
        <v>1</v>
      </c>
      <c r="C67" s="122" t="s">
        <v>350</v>
      </c>
      <c r="D67" s="50"/>
      <c r="E67" s="51"/>
      <c r="F67" s="51"/>
      <c r="G67" s="51"/>
      <c r="H67" s="51"/>
      <c r="I67" s="51"/>
      <c r="J67" s="52"/>
      <c r="K67" s="53"/>
      <c r="L67" s="53"/>
      <c r="M67" s="53" t="str">
        <f>IF(J67="","",IF(J67&gt;L67,J67-L67,IF(J67&lt;L67,"","")))</f>
        <v/>
      </c>
      <c r="N67" s="54" t="str">
        <f>IF(J67=0,"",IF(J67&lt;L67,J67-L67,IF(J67&gt;L67,"",)))</f>
        <v/>
      </c>
      <c r="O67" s="55"/>
      <c r="P67" s="56"/>
      <c r="Q67" s="56"/>
      <c r="R67" s="57"/>
    </row>
    <row r="68" spans="1:18" ht="27" customHeight="1">
      <c r="A68" s="58" t="s">
        <v>342</v>
      </c>
      <c r="B68" s="111">
        <v>2</v>
      </c>
      <c r="C68" s="122" t="s">
        <v>359</v>
      </c>
      <c r="D68" s="61"/>
      <c r="E68" s="62"/>
      <c r="F68" s="62"/>
      <c r="G68" s="62"/>
      <c r="H68" s="62"/>
      <c r="I68" s="62"/>
      <c r="J68" s="63"/>
      <c r="K68" s="64"/>
      <c r="L68" s="64"/>
      <c r="M68" s="64" t="str">
        <f t="shared" ref="M68:M91" si="2">IF(J68="","",IF(J68&gt;L68,J68-L68,IF(J68&lt;L68,"","")))</f>
        <v/>
      </c>
      <c r="N68" s="65" t="str">
        <f t="shared" ref="N68:N91" si="3">IF(J68=0,"",IF(J68&lt;L68,J68-L68,IF(J68&gt;L68,"",)))</f>
        <v/>
      </c>
      <c r="O68" s="310"/>
      <c r="P68" s="311"/>
      <c r="Q68" s="312"/>
      <c r="R68" s="313"/>
    </row>
    <row r="69" spans="1:18" ht="27" customHeight="1">
      <c r="A69" s="58" t="s">
        <v>342</v>
      </c>
      <c r="B69" s="111">
        <v>3</v>
      </c>
      <c r="C69" s="122" t="s">
        <v>441</v>
      </c>
      <c r="D69" s="61"/>
      <c r="E69" s="62"/>
      <c r="F69" s="62"/>
      <c r="G69" s="62"/>
      <c r="H69" s="62"/>
      <c r="I69" s="62"/>
      <c r="J69" s="63"/>
      <c r="K69" s="64"/>
      <c r="L69" s="64"/>
      <c r="M69" s="64" t="str">
        <f t="shared" si="2"/>
        <v/>
      </c>
      <c r="N69" s="65" t="str">
        <f t="shared" si="3"/>
        <v/>
      </c>
      <c r="O69" s="66"/>
      <c r="P69" s="67"/>
      <c r="Q69" s="67"/>
      <c r="R69" s="68"/>
    </row>
    <row r="70" spans="1:18" ht="27" customHeight="1">
      <c r="A70" s="58" t="s">
        <v>342</v>
      </c>
      <c r="B70" s="111">
        <v>4</v>
      </c>
      <c r="C70" s="122" t="s">
        <v>362</v>
      </c>
      <c r="D70" s="61"/>
      <c r="E70" s="62"/>
      <c r="F70" s="62"/>
      <c r="G70" s="62"/>
      <c r="H70" s="62"/>
      <c r="I70" s="62"/>
      <c r="J70" s="63"/>
      <c r="K70" s="64"/>
      <c r="L70" s="64"/>
      <c r="M70" s="64" t="str">
        <f t="shared" si="2"/>
        <v/>
      </c>
      <c r="N70" s="65" t="str">
        <f t="shared" si="3"/>
        <v/>
      </c>
      <c r="O70" s="69"/>
      <c r="P70" s="70"/>
      <c r="Q70" s="70"/>
      <c r="R70" s="71"/>
    </row>
    <row r="71" spans="1:18" ht="27" customHeight="1">
      <c r="A71" s="58" t="s">
        <v>342</v>
      </c>
      <c r="B71" s="111">
        <v>5</v>
      </c>
      <c r="C71" s="122" t="s">
        <v>514</v>
      </c>
      <c r="D71" s="61"/>
      <c r="E71" s="62"/>
      <c r="F71" s="62"/>
      <c r="G71" s="62"/>
      <c r="H71" s="62"/>
      <c r="I71" s="62"/>
      <c r="J71" s="63"/>
      <c r="K71" s="64"/>
      <c r="L71" s="64"/>
      <c r="M71" s="64" t="str">
        <f t="shared" si="2"/>
        <v/>
      </c>
      <c r="N71" s="65" t="str">
        <f t="shared" si="3"/>
        <v/>
      </c>
      <c r="O71" s="69"/>
      <c r="P71" s="70"/>
      <c r="Q71" s="70"/>
      <c r="R71" s="71"/>
    </row>
    <row r="72" spans="1:18" ht="27" customHeight="1">
      <c r="A72" s="58" t="s">
        <v>342</v>
      </c>
      <c r="B72" s="111">
        <v>6</v>
      </c>
      <c r="C72" s="122" t="s">
        <v>355</v>
      </c>
      <c r="D72" s="61"/>
      <c r="E72" s="62"/>
      <c r="F72" s="62"/>
      <c r="G72" s="62"/>
      <c r="H72" s="62"/>
      <c r="I72" s="62"/>
      <c r="J72" s="63"/>
      <c r="K72" s="64"/>
      <c r="L72" s="64"/>
      <c r="M72" s="64" t="str">
        <f t="shared" si="2"/>
        <v/>
      </c>
      <c r="N72" s="65" t="str">
        <f t="shared" si="3"/>
        <v/>
      </c>
      <c r="O72" s="69"/>
      <c r="P72" s="70"/>
      <c r="Q72" s="70"/>
      <c r="R72" s="71"/>
    </row>
    <row r="73" spans="1:18" ht="27" customHeight="1">
      <c r="A73" s="58" t="s">
        <v>342</v>
      </c>
      <c r="B73" s="111">
        <v>7</v>
      </c>
      <c r="C73" s="122" t="s">
        <v>354</v>
      </c>
      <c r="D73" s="61"/>
      <c r="E73" s="62"/>
      <c r="F73" s="62"/>
      <c r="G73" s="62"/>
      <c r="H73" s="62"/>
      <c r="I73" s="62"/>
      <c r="J73" s="63"/>
      <c r="K73" s="64"/>
      <c r="L73" s="64"/>
      <c r="M73" s="64" t="str">
        <f t="shared" si="2"/>
        <v/>
      </c>
      <c r="N73" s="65" t="str">
        <f t="shared" si="3"/>
        <v/>
      </c>
      <c r="O73" s="72"/>
      <c r="P73" s="73"/>
      <c r="Q73" s="73"/>
      <c r="R73" s="74"/>
    </row>
    <row r="74" spans="1:18" ht="27" customHeight="1">
      <c r="A74" s="58" t="s">
        <v>342</v>
      </c>
      <c r="B74" s="111">
        <v>8</v>
      </c>
      <c r="C74" s="122" t="s">
        <v>349</v>
      </c>
      <c r="D74" s="61"/>
      <c r="E74" s="62"/>
      <c r="F74" s="62"/>
      <c r="G74" s="62"/>
      <c r="H74" s="62"/>
      <c r="I74" s="62"/>
      <c r="J74" s="63"/>
      <c r="K74" s="64"/>
      <c r="L74" s="64"/>
      <c r="M74" s="64" t="str">
        <f t="shared" si="2"/>
        <v/>
      </c>
      <c r="N74" s="65" t="str">
        <f t="shared" si="3"/>
        <v/>
      </c>
      <c r="O74" s="310"/>
      <c r="P74" s="311"/>
      <c r="Q74" s="312"/>
      <c r="R74" s="313"/>
    </row>
    <row r="75" spans="1:18" ht="27" customHeight="1">
      <c r="A75" s="58" t="s">
        <v>342</v>
      </c>
      <c r="B75" s="111">
        <v>9</v>
      </c>
      <c r="C75" s="122" t="s">
        <v>439</v>
      </c>
      <c r="D75" s="61"/>
      <c r="E75" s="62"/>
      <c r="F75" s="62"/>
      <c r="G75" s="62"/>
      <c r="H75" s="62"/>
      <c r="I75" s="62"/>
      <c r="J75" s="63"/>
      <c r="K75" s="64"/>
      <c r="L75" s="64"/>
      <c r="M75" s="64" t="str">
        <f t="shared" si="2"/>
        <v/>
      </c>
      <c r="N75" s="65" t="str">
        <f t="shared" si="3"/>
        <v/>
      </c>
      <c r="O75" s="66"/>
      <c r="P75" s="67"/>
      <c r="Q75" s="67"/>
      <c r="R75" s="68"/>
    </row>
    <row r="76" spans="1:18" ht="27" customHeight="1">
      <c r="A76" s="58" t="s">
        <v>342</v>
      </c>
      <c r="B76" s="111">
        <v>10</v>
      </c>
      <c r="C76" s="122" t="s">
        <v>348</v>
      </c>
      <c r="D76" s="61"/>
      <c r="E76" s="62"/>
      <c r="F76" s="62"/>
      <c r="G76" s="62"/>
      <c r="H76" s="62"/>
      <c r="I76" s="62"/>
      <c r="J76" s="63"/>
      <c r="K76" s="64"/>
      <c r="L76" s="64"/>
      <c r="M76" s="64" t="str">
        <f t="shared" si="2"/>
        <v/>
      </c>
      <c r="N76" s="65" t="str">
        <f t="shared" si="3"/>
        <v/>
      </c>
      <c r="O76" s="69"/>
      <c r="P76" s="70"/>
      <c r="Q76" s="70"/>
      <c r="R76" s="71"/>
    </row>
    <row r="77" spans="1:18" ht="27" customHeight="1">
      <c r="A77" s="58" t="s">
        <v>342</v>
      </c>
      <c r="B77" s="111">
        <v>11</v>
      </c>
      <c r="C77" s="112" t="s">
        <v>640</v>
      </c>
      <c r="D77" s="61"/>
      <c r="E77" s="62"/>
      <c r="F77" s="62"/>
      <c r="G77" s="62"/>
      <c r="H77" s="62"/>
      <c r="I77" s="62"/>
      <c r="J77" s="63"/>
      <c r="K77" s="64"/>
      <c r="L77" s="64"/>
      <c r="M77" s="64" t="str">
        <f t="shared" si="2"/>
        <v/>
      </c>
      <c r="N77" s="65" t="str">
        <f t="shared" si="3"/>
        <v/>
      </c>
      <c r="O77" s="69"/>
      <c r="P77" s="70"/>
      <c r="Q77" s="70"/>
      <c r="R77" s="71"/>
    </row>
    <row r="78" spans="1:18" ht="28.5" customHeight="1">
      <c r="A78" s="58" t="s">
        <v>342</v>
      </c>
      <c r="B78" s="111">
        <v>12</v>
      </c>
      <c r="C78" s="60" t="s">
        <v>631</v>
      </c>
      <c r="D78" s="61"/>
      <c r="E78" s="62"/>
      <c r="F78" s="62"/>
      <c r="G78" s="62"/>
      <c r="H78" s="62"/>
      <c r="I78" s="62"/>
      <c r="J78" s="63"/>
      <c r="K78" s="64"/>
      <c r="L78" s="64"/>
      <c r="M78" s="64" t="str">
        <f t="shared" si="2"/>
        <v/>
      </c>
      <c r="N78" s="65" t="str">
        <f t="shared" si="3"/>
        <v/>
      </c>
      <c r="O78" s="69"/>
      <c r="P78" s="70"/>
      <c r="Q78" s="70"/>
      <c r="R78" s="71"/>
    </row>
    <row r="79" spans="1:18" ht="21" customHeight="1">
      <c r="A79" s="58" t="s">
        <v>342</v>
      </c>
      <c r="B79" s="59"/>
      <c r="C79" s="60" t="str">
        <f>IFERROR(VLOOKUP(A79&amp;B79,'Master Karyawan'!$A:$B,2,FALSE),"")</f>
        <v/>
      </c>
      <c r="D79" s="61"/>
      <c r="E79" s="62"/>
      <c r="F79" s="62"/>
      <c r="G79" s="62"/>
      <c r="H79" s="62"/>
      <c r="I79" s="62"/>
      <c r="J79" s="63"/>
      <c r="K79" s="64"/>
      <c r="L79" s="64"/>
      <c r="M79" s="64" t="str">
        <f t="shared" si="2"/>
        <v/>
      </c>
      <c r="N79" s="65" t="str">
        <f t="shared" si="3"/>
        <v/>
      </c>
      <c r="O79" s="72"/>
      <c r="P79" s="73"/>
      <c r="Q79" s="73"/>
      <c r="R79" s="74"/>
    </row>
    <row r="80" spans="1:18" ht="21" hidden="1" customHeight="1">
      <c r="A80" s="58" t="s">
        <v>342</v>
      </c>
      <c r="B80" s="59"/>
      <c r="C80" s="60" t="str">
        <f>IFERROR(VLOOKUP(A80&amp;B80,'Master Karyawan'!$A:$B,2,FALSE),"")</f>
        <v/>
      </c>
      <c r="D80" s="61"/>
      <c r="E80" s="62"/>
      <c r="F80" s="62"/>
      <c r="G80" s="62"/>
      <c r="H80" s="62"/>
      <c r="I80" s="62"/>
      <c r="J80" s="63"/>
      <c r="K80" s="64"/>
      <c r="L80" s="64"/>
      <c r="M80" s="64" t="str">
        <f t="shared" si="2"/>
        <v/>
      </c>
      <c r="N80" s="65" t="str">
        <f t="shared" si="3"/>
        <v/>
      </c>
      <c r="O80" s="310"/>
      <c r="P80" s="311"/>
      <c r="Q80" s="312"/>
      <c r="R80" s="313"/>
    </row>
    <row r="81" spans="1:18" ht="21" hidden="1" customHeight="1">
      <c r="A81" s="58" t="s">
        <v>342</v>
      </c>
      <c r="B81" s="59"/>
      <c r="C81" s="60" t="str">
        <f>IFERROR(VLOOKUP(A81&amp;B81,'Master Karyawan'!$A:$B,2,FALSE),"")</f>
        <v/>
      </c>
      <c r="D81" s="61"/>
      <c r="E81" s="62"/>
      <c r="F81" s="62"/>
      <c r="G81" s="62"/>
      <c r="H81" s="62"/>
      <c r="I81" s="62"/>
      <c r="J81" s="63"/>
      <c r="K81" s="64"/>
      <c r="L81" s="64"/>
      <c r="M81" s="64" t="str">
        <f t="shared" si="2"/>
        <v/>
      </c>
      <c r="N81" s="65" t="str">
        <f t="shared" si="3"/>
        <v/>
      </c>
      <c r="O81" s="66"/>
      <c r="P81" s="67"/>
      <c r="Q81" s="67"/>
      <c r="R81" s="68"/>
    </row>
    <row r="82" spans="1:18" ht="21" hidden="1" customHeight="1">
      <c r="A82" s="58" t="s">
        <v>342</v>
      </c>
      <c r="B82" s="59"/>
      <c r="C82" s="60" t="str">
        <f>IFERROR(VLOOKUP(A82&amp;B82,'Master Karyawan'!$A:$B,2,FALSE),"")</f>
        <v/>
      </c>
      <c r="D82" s="61"/>
      <c r="E82" s="62"/>
      <c r="F82" s="62"/>
      <c r="G82" s="62"/>
      <c r="H82" s="62"/>
      <c r="I82" s="62"/>
      <c r="J82" s="63"/>
      <c r="K82" s="64"/>
      <c r="L82" s="64"/>
      <c r="M82" s="64" t="str">
        <f t="shared" si="2"/>
        <v/>
      </c>
      <c r="N82" s="65" t="str">
        <f t="shared" si="3"/>
        <v/>
      </c>
      <c r="O82" s="69"/>
      <c r="P82" s="70"/>
      <c r="Q82" s="70"/>
      <c r="R82" s="71"/>
    </row>
    <row r="83" spans="1:18" ht="21" hidden="1" customHeight="1">
      <c r="A83" s="58" t="s">
        <v>342</v>
      </c>
      <c r="B83" s="59"/>
      <c r="C83" s="60" t="str">
        <f>IFERROR(VLOOKUP(A83&amp;B83,'Master Karyawan'!$A:$B,2,FALSE),"")</f>
        <v/>
      </c>
      <c r="D83" s="61"/>
      <c r="E83" s="62"/>
      <c r="F83" s="62"/>
      <c r="G83" s="62"/>
      <c r="H83" s="62"/>
      <c r="I83" s="62"/>
      <c r="J83" s="63"/>
      <c r="K83" s="64"/>
      <c r="L83" s="64"/>
      <c r="M83" s="64" t="str">
        <f t="shared" si="2"/>
        <v/>
      </c>
      <c r="N83" s="65" t="str">
        <f t="shared" si="3"/>
        <v/>
      </c>
      <c r="O83" s="69"/>
      <c r="P83" s="70"/>
      <c r="Q83" s="70"/>
      <c r="R83" s="71"/>
    </row>
    <row r="84" spans="1:18" ht="21" hidden="1" customHeight="1">
      <c r="A84" s="58" t="s">
        <v>342</v>
      </c>
      <c r="B84" s="59"/>
      <c r="C84" s="60" t="str">
        <f>IFERROR(VLOOKUP(A84&amp;B84,'Master Karyawan'!$A:$B,2,FALSE),"")</f>
        <v/>
      </c>
      <c r="D84" s="61"/>
      <c r="E84" s="62"/>
      <c r="F84" s="62"/>
      <c r="G84" s="62"/>
      <c r="H84" s="62"/>
      <c r="I84" s="62"/>
      <c r="J84" s="63"/>
      <c r="K84" s="64"/>
      <c r="L84" s="64"/>
      <c r="M84" s="64" t="str">
        <f t="shared" si="2"/>
        <v/>
      </c>
      <c r="N84" s="65" t="str">
        <f t="shared" si="3"/>
        <v/>
      </c>
      <c r="O84" s="69"/>
      <c r="P84" s="70"/>
      <c r="Q84" s="70"/>
      <c r="R84" s="71"/>
    </row>
    <row r="85" spans="1:18" ht="21" hidden="1" customHeight="1">
      <c r="A85" s="58" t="s">
        <v>342</v>
      </c>
      <c r="B85" s="59"/>
      <c r="C85" s="60" t="str">
        <f>IFERROR(VLOOKUP(A85&amp;B85,'Master Karyawan'!$A:$B,2,FALSE),"")</f>
        <v/>
      </c>
      <c r="D85" s="61"/>
      <c r="E85" s="62"/>
      <c r="F85" s="62"/>
      <c r="G85" s="62"/>
      <c r="H85" s="62"/>
      <c r="I85" s="62"/>
      <c r="J85" s="63"/>
      <c r="K85" s="64"/>
      <c r="L85" s="64"/>
      <c r="M85" s="64" t="str">
        <f t="shared" si="2"/>
        <v/>
      </c>
      <c r="N85" s="65" t="str">
        <f t="shared" si="3"/>
        <v/>
      </c>
      <c r="O85" s="72"/>
      <c r="P85" s="73"/>
      <c r="Q85" s="73"/>
      <c r="R85" s="74"/>
    </row>
    <row r="86" spans="1:18" ht="21" hidden="1" customHeight="1">
      <c r="A86" s="58" t="s">
        <v>342</v>
      </c>
      <c r="B86" s="59"/>
      <c r="C86" s="60" t="str">
        <f>IFERROR(VLOOKUP(A86&amp;B86,'Master Karyawan'!$A:$B,2,FALSE),"")</f>
        <v/>
      </c>
      <c r="D86" s="61"/>
      <c r="E86" s="62"/>
      <c r="F86" s="62"/>
      <c r="G86" s="62"/>
      <c r="H86" s="62"/>
      <c r="I86" s="62"/>
      <c r="J86" s="63"/>
      <c r="K86" s="64"/>
      <c r="L86" s="64"/>
      <c r="M86" s="64" t="str">
        <f t="shared" si="2"/>
        <v/>
      </c>
      <c r="N86" s="65" t="str">
        <f t="shared" si="3"/>
        <v/>
      </c>
      <c r="O86" s="75"/>
      <c r="P86" s="76"/>
      <c r="Q86" s="76"/>
      <c r="R86" s="77"/>
    </row>
    <row r="87" spans="1:18" ht="21" hidden="1" customHeight="1">
      <c r="A87" s="58" t="s">
        <v>342</v>
      </c>
      <c r="B87" s="59"/>
      <c r="C87" s="60" t="str">
        <f>IFERROR(VLOOKUP(A87&amp;B87,'Master Karyawan'!$A:$B,2,FALSE),"")</f>
        <v/>
      </c>
      <c r="D87" s="61"/>
      <c r="E87" s="62"/>
      <c r="F87" s="62"/>
      <c r="G87" s="62"/>
      <c r="H87" s="62"/>
      <c r="I87" s="62"/>
      <c r="J87" s="63"/>
      <c r="K87" s="64"/>
      <c r="L87" s="64"/>
      <c r="M87" s="64" t="str">
        <f t="shared" si="2"/>
        <v/>
      </c>
      <c r="N87" s="65" t="str">
        <f t="shared" si="3"/>
        <v/>
      </c>
      <c r="O87" s="69"/>
      <c r="P87" s="70"/>
      <c r="Q87" s="70"/>
      <c r="R87" s="71"/>
    </row>
    <row r="88" spans="1:18" ht="21" hidden="1" customHeight="1">
      <c r="A88" s="58" t="s">
        <v>342</v>
      </c>
      <c r="B88" s="59"/>
      <c r="C88" s="60" t="str">
        <f>IFERROR(VLOOKUP(A88&amp;B88,'Master Karyawan'!$A:$B,2,FALSE),"")</f>
        <v/>
      </c>
      <c r="D88" s="61"/>
      <c r="E88" s="62"/>
      <c r="F88" s="62"/>
      <c r="G88" s="62"/>
      <c r="H88" s="62"/>
      <c r="I88" s="62"/>
      <c r="J88" s="63"/>
      <c r="K88" s="64"/>
      <c r="L88" s="64"/>
      <c r="M88" s="64" t="str">
        <f t="shared" si="2"/>
        <v/>
      </c>
      <c r="N88" s="65" t="str">
        <f t="shared" si="3"/>
        <v/>
      </c>
      <c r="O88" s="69"/>
      <c r="P88" s="70"/>
      <c r="Q88" s="70"/>
      <c r="R88" s="71"/>
    </row>
    <row r="89" spans="1:18" ht="21" hidden="1" customHeight="1">
      <c r="A89" s="58" t="s">
        <v>342</v>
      </c>
      <c r="B89" s="59"/>
      <c r="C89" s="60" t="str">
        <f>IFERROR(VLOOKUP(A89&amp;B89,'Master Karyawan'!$A:$B,2,FALSE),"")</f>
        <v/>
      </c>
      <c r="D89" s="61"/>
      <c r="E89" s="62"/>
      <c r="F89" s="62"/>
      <c r="G89" s="62"/>
      <c r="H89" s="62"/>
      <c r="I89" s="62"/>
      <c r="J89" s="63"/>
      <c r="K89" s="64"/>
      <c r="L89" s="64"/>
      <c r="M89" s="64" t="str">
        <f t="shared" si="2"/>
        <v/>
      </c>
      <c r="N89" s="65" t="str">
        <f t="shared" si="3"/>
        <v/>
      </c>
      <c r="O89" s="69"/>
      <c r="P89" s="70"/>
      <c r="Q89" s="70"/>
      <c r="R89" s="71"/>
    </row>
    <row r="90" spans="1:18" ht="21" hidden="1" customHeight="1">
      <c r="A90" s="58" t="s">
        <v>342</v>
      </c>
      <c r="B90" s="59"/>
      <c r="C90" s="60" t="str">
        <f>IFERROR(VLOOKUP(A90&amp;B90,'Master Karyawan'!$A:$B,2,FALSE),"")</f>
        <v/>
      </c>
      <c r="D90" s="61"/>
      <c r="E90" s="62"/>
      <c r="F90" s="62"/>
      <c r="G90" s="62"/>
      <c r="H90" s="62"/>
      <c r="I90" s="62"/>
      <c r="J90" s="63"/>
      <c r="K90" s="64"/>
      <c r="L90" s="64"/>
      <c r="M90" s="64" t="str">
        <f t="shared" si="2"/>
        <v/>
      </c>
      <c r="N90" s="65" t="str">
        <f t="shared" si="3"/>
        <v/>
      </c>
      <c r="O90" s="69"/>
      <c r="P90" s="70"/>
      <c r="Q90" s="70"/>
      <c r="R90" s="71"/>
    </row>
    <row r="91" spans="1:18" ht="21" hidden="1" customHeight="1" thickBot="1">
      <c r="A91" s="92" t="s">
        <v>342</v>
      </c>
      <c r="B91" s="93"/>
      <c r="C91" s="78" t="str">
        <f>IFERROR(VLOOKUP(A91&amp;B91,'Master Karyawan'!$A:$B,2,FALSE),"")</f>
        <v/>
      </c>
      <c r="D91" s="79"/>
      <c r="E91" s="80"/>
      <c r="F91" s="80"/>
      <c r="G91" s="80"/>
      <c r="H91" s="80"/>
      <c r="I91" s="80"/>
      <c r="J91" s="81"/>
      <c r="K91" s="82"/>
      <c r="L91" s="82"/>
      <c r="M91" s="82" t="str">
        <f t="shared" si="2"/>
        <v/>
      </c>
      <c r="N91" s="83" t="str">
        <f t="shared" si="3"/>
        <v/>
      </c>
      <c r="O91" s="84"/>
      <c r="P91" s="85"/>
      <c r="Q91" s="85"/>
      <c r="R91" s="86"/>
    </row>
    <row r="92" spans="1:18" ht="15.5">
      <c r="A92" s="87"/>
      <c r="B92" s="88"/>
      <c r="C92" s="88"/>
      <c r="D92" s="88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1:18" ht="15.5">
      <c r="A93" s="89"/>
      <c r="B93" s="89"/>
      <c r="C93" s="89"/>
      <c r="D93" s="89"/>
      <c r="E93" s="89"/>
      <c r="F93" s="89"/>
      <c r="G93" s="89"/>
      <c r="H93" s="89"/>
      <c r="I93" s="90" t="s">
        <v>16</v>
      </c>
      <c r="J93" s="345" t="s">
        <v>2</v>
      </c>
      <c r="K93" s="345"/>
      <c r="L93" s="346" t="s">
        <v>2</v>
      </c>
      <c r="M93" s="347"/>
      <c r="N93" s="348"/>
      <c r="O93" s="346" t="s">
        <v>2</v>
      </c>
      <c r="P93" s="348"/>
      <c r="Q93" s="346" t="s">
        <v>3</v>
      </c>
      <c r="R93" s="348"/>
    </row>
    <row r="94" spans="1:18" ht="15.5">
      <c r="A94" s="87"/>
      <c r="B94" s="88"/>
      <c r="C94" s="88"/>
      <c r="D94" s="88"/>
      <c r="E94" s="87"/>
      <c r="F94" s="87"/>
      <c r="G94" s="87"/>
      <c r="H94" s="87"/>
      <c r="I94" s="349"/>
      <c r="J94" s="349"/>
      <c r="K94" s="352"/>
      <c r="L94" s="349"/>
      <c r="M94" s="355"/>
      <c r="N94" s="352"/>
      <c r="O94" s="349"/>
      <c r="P94" s="352"/>
      <c r="Q94" s="349"/>
      <c r="R94" s="352"/>
    </row>
    <row r="95" spans="1:18" ht="15.5">
      <c r="A95" s="87"/>
      <c r="B95" s="88"/>
      <c r="C95" s="88"/>
      <c r="D95" s="88"/>
      <c r="E95" s="87"/>
      <c r="F95" s="87"/>
      <c r="G95" s="87"/>
      <c r="H95" s="87"/>
      <c r="I95" s="350"/>
      <c r="J95" s="350"/>
      <c r="K95" s="353"/>
      <c r="L95" s="350"/>
      <c r="M95" s="356"/>
      <c r="N95" s="353"/>
      <c r="O95" s="350"/>
      <c r="P95" s="353"/>
      <c r="Q95" s="350"/>
      <c r="R95" s="353"/>
    </row>
    <row r="96" spans="1:18" ht="15.5">
      <c r="A96" s="87"/>
      <c r="B96" s="88"/>
      <c r="C96" s="88"/>
      <c r="D96" s="88"/>
      <c r="E96" s="87"/>
      <c r="F96" s="87"/>
      <c r="G96" s="87"/>
      <c r="H96" s="87"/>
      <c r="I96" s="350"/>
      <c r="J96" s="350"/>
      <c r="K96" s="353"/>
      <c r="L96" s="350"/>
      <c r="M96" s="356"/>
      <c r="N96" s="353"/>
      <c r="O96" s="350"/>
      <c r="P96" s="353"/>
      <c r="Q96" s="350"/>
      <c r="R96" s="353"/>
    </row>
    <row r="97" spans="1:18" ht="15.5">
      <c r="A97" s="87"/>
      <c r="B97" s="87"/>
      <c r="C97" s="87"/>
      <c r="D97" s="88"/>
      <c r="E97" s="87"/>
      <c r="F97" s="87"/>
      <c r="G97" s="87"/>
      <c r="H97" s="87"/>
      <c r="I97" s="351"/>
      <c r="J97" s="351"/>
      <c r="K97" s="354"/>
      <c r="L97" s="351"/>
      <c r="M97" s="357"/>
      <c r="N97" s="354"/>
      <c r="O97" s="351"/>
      <c r="P97" s="354"/>
      <c r="Q97" s="351"/>
      <c r="R97" s="354"/>
    </row>
    <row r="98" spans="1:18" ht="15.5">
      <c r="A98" s="87"/>
      <c r="B98" s="87"/>
      <c r="C98" s="87"/>
      <c r="D98" s="88"/>
      <c r="E98" s="87"/>
      <c r="F98" s="87"/>
      <c r="G98" s="87"/>
      <c r="H98" s="87"/>
      <c r="I98" s="91"/>
      <c r="J98" s="343" t="s">
        <v>638</v>
      </c>
      <c r="K98" s="344"/>
      <c r="L98" s="343" t="s">
        <v>641</v>
      </c>
      <c r="M98" s="361"/>
      <c r="N98" s="344"/>
      <c r="O98" s="343" t="s">
        <v>642</v>
      </c>
      <c r="P98" s="344"/>
      <c r="Q98" s="343"/>
      <c r="R98" s="344"/>
    </row>
    <row r="99" spans="1:18" hidden="1"/>
    <row r="100" spans="1:18" ht="15.5">
      <c r="A100" s="304" t="s">
        <v>17</v>
      </c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</row>
    <row r="101" spans="1:18" ht="15.5">
      <c r="A101" s="305" t="s">
        <v>18</v>
      </c>
      <c r="B101" s="305"/>
      <c r="C101" s="305"/>
      <c r="D101" s="309"/>
      <c r="E101" s="309"/>
      <c r="F101" s="309"/>
      <c r="G101" s="309"/>
      <c r="H101" s="309"/>
      <c r="I101" s="309"/>
      <c r="J101" s="39"/>
      <c r="K101" s="39"/>
      <c r="L101" s="39"/>
      <c r="M101" s="39"/>
      <c r="N101" s="47"/>
      <c r="O101" s="39"/>
      <c r="P101" s="39"/>
      <c r="Q101" s="39"/>
      <c r="R101" s="39"/>
    </row>
    <row r="102" spans="1:18" ht="15.5">
      <c r="A102" s="305" t="s">
        <v>19</v>
      </c>
      <c r="B102" s="305"/>
      <c r="C102" s="305"/>
      <c r="D102" s="362" t="s">
        <v>433</v>
      </c>
      <c r="E102" s="362"/>
      <c r="F102" s="362"/>
      <c r="G102" s="362"/>
      <c r="H102" s="362"/>
      <c r="I102" s="362"/>
      <c r="J102" s="39"/>
      <c r="K102" s="39"/>
      <c r="L102" s="39"/>
      <c r="M102" s="39"/>
      <c r="N102" s="47"/>
      <c r="O102" s="39"/>
      <c r="P102" s="39"/>
      <c r="Q102" s="39"/>
      <c r="R102" s="39"/>
    </row>
    <row r="103" spans="1:18" ht="15.5">
      <c r="A103" s="305" t="s">
        <v>312</v>
      </c>
      <c r="B103" s="305"/>
      <c r="C103" s="305"/>
      <c r="D103" s="307"/>
      <c r="E103" s="308"/>
      <c r="F103" s="308"/>
      <c r="G103" s="125"/>
      <c r="H103" s="125"/>
      <c r="I103" s="43"/>
      <c r="J103" s="39"/>
      <c r="K103" s="39"/>
      <c r="L103" s="39"/>
      <c r="M103" s="39"/>
      <c r="N103" s="47"/>
      <c r="O103" s="39"/>
      <c r="P103" s="39"/>
      <c r="Q103" s="39"/>
      <c r="R103" s="39"/>
    </row>
    <row r="104" spans="1:18" ht="16" thickBot="1">
      <c r="A104" s="314" t="s">
        <v>311</v>
      </c>
      <c r="B104" s="314"/>
      <c r="C104" s="314"/>
      <c r="D104" s="40"/>
      <c r="E104" s="110"/>
      <c r="F104" s="41"/>
      <c r="G104" s="41"/>
      <c r="H104" s="41"/>
      <c r="I104" s="41"/>
      <c r="J104" s="48"/>
      <c r="K104" s="48"/>
      <c r="L104" s="48"/>
      <c r="M104" s="48"/>
      <c r="N104" s="48"/>
      <c r="O104" s="48"/>
      <c r="P104" s="48"/>
      <c r="Q104" s="48"/>
      <c r="R104" s="48"/>
    </row>
    <row r="105" spans="1:18" ht="16" thickTop="1">
      <c r="A105" s="375" t="s">
        <v>5</v>
      </c>
      <c r="B105" s="376"/>
      <c r="C105" s="381" t="s">
        <v>6</v>
      </c>
      <c r="D105" s="384" t="s">
        <v>4</v>
      </c>
      <c r="E105" s="128" t="s">
        <v>23</v>
      </c>
      <c r="F105" s="128" t="s">
        <v>435</v>
      </c>
      <c r="G105" s="128" t="s">
        <v>23</v>
      </c>
      <c r="H105" s="128" t="s">
        <v>435</v>
      </c>
      <c r="I105" s="128" t="s">
        <v>23</v>
      </c>
      <c r="J105" s="387" t="s">
        <v>8</v>
      </c>
      <c r="K105" s="364"/>
      <c r="L105" s="364"/>
      <c r="M105" s="364"/>
      <c r="N105" s="364"/>
      <c r="O105" s="363" t="s">
        <v>12</v>
      </c>
      <c r="P105" s="364"/>
      <c r="Q105" s="364"/>
      <c r="R105" s="365"/>
    </row>
    <row r="106" spans="1:18" ht="15.5">
      <c r="A106" s="377"/>
      <c r="B106" s="378"/>
      <c r="C106" s="382"/>
      <c r="D106" s="385"/>
      <c r="E106" s="129" t="s">
        <v>24</v>
      </c>
      <c r="F106" s="129" t="s">
        <v>24</v>
      </c>
      <c r="G106" s="129" t="s">
        <v>24</v>
      </c>
      <c r="H106" s="129" t="s">
        <v>24</v>
      </c>
      <c r="I106" s="129" t="s">
        <v>24</v>
      </c>
      <c r="J106" s="388"/>
      <c r="K106" s="389"/>
      <c r="L106" s="389"/>
      <c r="M106" s="389"/>
      <c r="N106" s="389"/>
      <c r="O106" s="366"/>
      <c r="P106" s="367"/>
      <c r="Q106" s="367"/>
      <c r="R106" s="368"/>
    </row>
    <row r="107" spans="1:18" ht="15.5">
      <c r="A107" s="377"/>
      <c r="B107" s="378"/>
      <c r="C107" s="382"/>
      <c r="D107" s="385"/>
      <c r="E107" s="130" t="s">
        <v>25</v>
      </c>
      <c r="F107" s="130" t="s">
        <v>25</v>
      </c>
      <c r="G107" s="130" t="s">
        <v>25</v>
      </c>
      <c r="H107" s="130" t="s">
        <v>25</v>
      </c>
      <c r="I107" s="130" t="s">
        <v>25</v>
      </c>
      <c r="J107" s="390"/>
      <c r="K107" s="367"/>
      <c r="L107" s="367"/>
      <c r="M107" s="367"/>
      <c r="N107" s="367"/>
      <c r="O107" s="369" t="s">
        <v>13</v>
      </c>
      <c r="P107" s="371" t="s">
        <v>15</v>
      </c>
      <c r="Q107" s="371" t="s">
        <v>8</v>
      </c>
      <c r="R107" s="373" t="s">
        <v>14</v>
      </c>
    </row>
    <row r="108" spans="1:18" ht="47" thickBot="1">
      <c r="A108" s="379"/>
      <c r="B108" s="380"/>
      <c r="C108" s="383"/>
      <c r="D108" s="386"/>
      <c r="E108" s="131" t="s">
        <v>7</v>
      </c>
      <c r="F108" s="132" t="s">
        <v>7</v>
      </c>
      <c r="G108" s="4" t="s">
        <v>7</v>
      </c>
      <c r="H108" s="5" t="s">
        <v>7</v>
      </c>
      <c r="I108" s="132" t="s">
        <v>7</v>
      </c>
      <c r="J108" s="133" t="s">
        <v>313</v>
      </c>
      <c r="K108" s="134" t="s">
        <v>9</v>
      </c>
      <c r="L108" s="134" t="s">
        <v>10</v>
      </c>
      <c r="M108" s="135" t="s">
        <v>11</v>
      </c>
      <c r="N108" s="136" t="s">
        <v>22</v>
      </c>
      <c r="O108" s="370"/>
      <c r="P108" s="372"/>
      <c r="Q108" s="372"/>
      <c r="R108" s="374"/>
    </row>
    <row r="109" spans="1:18" ht="25.5" customHeight="1" thickTop="1">
      <c r="A109" s="113" t="s">
        <v>342</v>
      </c>
      <c r="B109" s="120">
        <v>13</v>
      </c>
      <c r="C109" s="114" t="s">
        <v>343</v>
      </c>
      <c r="D109" s="115"/>
      <c r="E109" s="116"/>
      <c r="F109" s="116"/>
      <c r="G109" s="116"/>
      <c r="H109" s="116"/>
      <c r="I109" s="116"/>
      <c r="J109" s="117"/>
      <c r="K109" s="118"/>
      <c r="L109" s="118"/>
      <c r="M109" s="118"/>
      <c r="N109" s="119"/>
      <c r="O109" s="72"/>
      <c r="P109" s="73"/>
      <c r="Q109" s="73"/>
      <c r="R109" s="74"/>
    </row>
    <row r="110" spans="1:18" ht="25.5" customHeight="1">
      <c r="A110" s="58" t="s">
        <v>342</v>
      </c>
      <c r="B110" s="111">
        <v>14</v>
      </c>
      <c r="C110" s="112" t="s">
        <v>344</v>
      </c>
      <c r="D110" s="61"/>
      <c r="E110" s="62"/>
      <c r="F110" s="62"/>
      <c r="G110" s="62"/>
      <c r="H110" s="62"/>
      <c r="I110" s="62"/>
      <c r="J110" s="63"/>
      <c r="K110" s="64"/>
      <c r="L110" s="64"/>
      <c r="M110" s="64" t="str">
        <f t="shared" ref="M110:M125" si="4">IF(J110="","",IF(J110&gt;L110,J110-L110,IF(J110&lt;L110,"","")))</f>
        <v/>
      </c>
      <c r="N110" s="65" t="str">
        <f t="shared" ref="N110:N125" si="5">IF(J110=0,"",IF(J110&lt;L110,J110-L110,IF(J110&gt;L110,"",)))</f>
        <v/>
      </c>
      <c r="O110" s="310"/>
      <c r="P110" s="311"/>
      <c r="Q110" s="312"/>
      <c r="R110" s="313"/>
    </row>
    <row r="111" spans="1:18" ht="25.5" customHeight="1">
      <c r="A111" s="58" t="s">
        <v>342</v>
      </c>
      <c r="B111" s="111">
        <v>15</v>
      </c>
      <c r="C111" s="112" t="s">
        <v>345</v>
      </c>
      <c r="D111" s="61"/>
      <c r="E111" s="62"/>
      <c r="F111" s="62"/>
      <c r="G111" s="62"/>
      <c r="H111" s="62"/>
      <c r="I111" s="62"/>
      <c r="J111" s="63"/>
      <c r="K111" s="64"/>
      <c r="L111" s="64"/>
      <c r="M111" s="64" t="str">
        <f t="shared" si="4"/>
        <v/>
      </c>
      <c r="N111" s="65" t="str">
        <f t="shared" si="5"/>
        <v/>
      </c>
      <c r="O111" s="66"/>
      <c r="P111" s="67"/>
      <c r="Q111" s="67"/>
      <c r="R111" s="68"/>
    </row>
    <row r="112" spans="1:18" ht="25.5" customHeight="1">
      <c r="A112" s="58" t="s">
        <v>342</v>
      </c>
      <c r="B112" s="111">
        <v>16</v>
      </c>
      <c r="C112" s="112" t="s">
        <v>346</v>
      </c>
      <c r="D112" s="61"/>
      <c r="E112" s="62"/>
      <c r="F112" s="62"/>
      <c r="G112" s="62"/>
      <c r="H112" s="62"/>
      <c r="I112" s="62"/>
      <c r="J112" s="63"/>
      <c r="K112" s="64"/>
      <c r="L112" s="64"/>
      <c r="M112" s="64" t="str">
        <f t="shared" si="4"/>
        <v/>
      </c>
      <c r="N112" s="65" t="str">
        <f t="shared" si="5"/>
        <v/>
      </c>
      <c r="O112" s="69"/>
      <c r="P112" s="70"/>
      <c r="Q112" s="70"/>
      <c r="R112" s="71"/>
    </row>
    <row r="113" spans="1:18" ht="25.5" customHeight="1">
      <c r="A113" s="58" t="s">
        <v>342</v>
      </c>
      <c r="B113" s="111">
        <v>17</v>
      </c>
      <c r="C113" s="112" t="s">
        <v>347</v>
      </c>
      <c r="D113" s="61"/>
      <c r="E113" s="62"/>
      <c r="F113" s="62"/>
      <c r="G113" s="62"/>
      <c r="H113" s="62"/>
      <c r="I113" s="62"/>
      <c r="J113" s="63"/>
      <c r="K113" s="64"/>
      <c r="L113" s="64"/>
      <c r="M113" s="64" t="str">
        <f t="shared" si="4"/>
        <v/>
      </c>
      <c r="N113" s="65" t="str">
        <f t="shared" si="5"/>
        <v/>
      </c>
      <c r="O113" s="69"/>
      <c r="P113" s="70"/>
      <c r="Q113" s="70"/>
      <c r="R113" s="71"/>
    </row>
    <row r="114" spans="1:18" ht="25.5" customHeight="1">
      <c r="A114" s="58" t="s">
        <v>342</v>
      </c>
      <c r="B114" s="111">
        <v>18</v>
      </c>
      <c r="C114" s="112" t="s">
        <v>351</v>
      </c>
      <c r="D114" s="61"/>
      <c r="E114" s="62"/>
      <c r="F114" s="62"/>
      <c r="G114" s="62"/>
      <c r="H114" s="62"/>
      <c r="I114" s="62"/>
      <c r="J114" s="63"/>
      <c r="K114" s="64"/>
      <c r="L114" s="64"/>
      <c r="M114" s="64" t="str">
        <f t="shared" si="4"/>
        <v/>
      </c>
      <c r="N114" s="65" t="str">
        <f t="shared" si="5"/>
        <v/>
      </c>
      <c r="O114" s="69"/>
      <c r="P114" s="70"/>
      <c r="Q114" s="70"/>
      <c r="R114" s="71"/>
    </row>
    <row r="115" spans="1:18" ht="25.5" customHeight="1">
      <c r="A115" s="58" t="s">
        <v>342</v>
      </c>
      <c r="B115" s="111">
        <v>19</v>
      </c>
      <c r="C115" s="112" t="s">
        <v>352</v>
      </c>
      <c r="D115" s="61"/>
      <c r="E115" s="62"/>
      <c r="F115" s="62"/>
      <c r="G115" s="62"/>
      <c r="H115" s="62"/>
      <c r="I115" s="62"/>
      <c r="J115" s="63"/>
      <c r="K115" s="64"/>
      <c r="L115" s="64"/>
      <c r="M115" s="64" t="str">
        <f t="shared" si="4"/>
        <v/>
      </c>
      <c r="N115" s="65" t="str">
        <f t="shared" si="5"/>
        <v/>
      </c>
      <c r="O115" s="72"/>
      <c r="P115" s="73"/>
      <c r="Q115" s="73"/>
      <c r="R115" s="74"/>
    </row>
    <row r="116" spans="1:18" ht="25.5" customHeight="1">
      <c r="A116" s="58" t="s">
        <v>342</v>
      </c>
      <c r="B116" s="111">
        <v>20</v>
      </c>
      <c r="C116" s="112" t="s">
        <v>353</v>
      </c>
      <c r="D116" s="61"/>
      <c r="E116" s="62"/>
      <c r="F116" s="62"/>
      <c r="G116" s="62"/>
      <c r="H116" s="62"/>
      <c r="I116" s="62"/>
      <c r="J116" s="63"/>
      <c r="K116" s="64"/>
      <c r="L116" s="64"/>
      <c r="M116" s="64" t="str">
        <f t="shared" si="4"/>
        <v/>
      </c>
      <c r="N116" s="65" t="str">
        <f t="shared" si="5"/>
        <v/>
      </c>
      <c r="O116" s="310"/>
      <c r="P116" s="311"/>
      <c r="Q116" s="312"/>
      <c r="R116" s="313"/>
    </row>
    <row r="117" spans="1:18" ht="25.5" customHeight="1">
      <c r="A117" s="58" t="s">
        <v>342</v>
      </c>
      <c r="B117" s="111">
        <v>21</v>
      </c>
      <c r="C117" s="112" t="s">
        <v>527</v>
      </c>
      <c r="D117" s="61"/>
      <c r="E117" s="62"/>
      <c r="F117" s="62"/>
      <c r="G117" s="62"/>
      <c r="H117" s="62"/>
      <c r="I117" s="62"/>
      <c r="J117" s="63"/>
      <c r="K117" s="64"/>
      <c r="L117" s="64"/>
      <c r="M117" s="64" t="str">
        <f t="shared" si="4"/>
        <v/>
      </c>
      <c r="N117" s="65" t="str">
        <f t="shared" si="5"/>
        <v/>
      </c>
      <c r="O117" s="66"/>
      <c r="P117" s="67"/>
      <c r="Q117" s="67"/>
      <c r="R117" s="68"/>
    </row>
    <row r="118" spans="1:18" ht="25.5" customHeight="1">
      <c r="A118" s="58" t="s">
        <v>342</v>
      </c>
      <c r="B118" s="111">
        <v>22</v>
      </c>
      <c r="C118" s="112" t="s">
        <v>356</v>
      </c>
      <c r="D118" s="61"/>
      <c r="E118" s="62"/>
      <c r="F118" s="62"/>
      <c r="G118" s="62"/>
      <c r="H118" s="62"/>
      <c r="I118" s="62"/>
      <c r="J118" s="63"/>
      <c r="K118" s="64"/>
      <c r="L118" s="64"/>
      <c r="M118" s="64" t="str">
        <f t="shared" si="4"/>
        <v/>
      </c>
      <c r="N118" s="65" t="str">
        <f t="shared" si="5"/>
        <v/>
      </c>
      <c r="O118" s="69"/>
      <c r="P118" s="70"/>
      <c r="Q118" s="70"/>
      <c r="R118" s="71"/>
    </row>
    <row r="119" spans="1:18" ht="25.5" customHeight="1">
      <c r="A119" s="58" t="s">
        <v>342</v>
      </c>
      <c r="B119" s="111">
        <v>23</v>
      </c>
      <c r="C119" s="112" t="s">
        <v>357</v>
      </c>
      <c r="D119" s="61"/>
      <c r="E119" s="62"/>
      <c r="F119" s="62"/>
      <c r="G119" s="62"/>
      <c r="H119" s="62"/>
      <c r="I119" s="62"/>
      <c r="J119" s="63"/>
      <c r="K119" s="64"/>
      <c r="L119" s="64"/>
      <c r="M119" s="64" t="str">
        <f t="shared" si="4"/>
        <v/>
      </c>
      <c r="N119" s="65" t="str">
        <f t="shared" si="5"/>
        <v/>
      </c>
      <c r="O119" s="69"/>
      <c r="P119" s="70"/>
      <c r="Q119" s="70"/>
      <c r="R119" s="71"/>
    </row>
    <row r="120" spans="1:18" ht="25.5" customHeight="1">
      <c r="A120" s="58" t="s">
        <v>342</v>
      </c>
      <c r="B120" s="111">
        <v>24</v>
      </c>
      <c r="C120" s="112" t="s">
        <v>358</v>
      </c>
      <c r="D120" s="61"/>
      <c r="E120" s="62"/>
      <c r="F120" s="62"/>
      <c r="G120" s="62"/>
      <c r="H120" s="62"/>
      <c r="I120" s="62"/>
      <c r="J120" s="63"/>
      <c r="K120" s="64"/>
      <c r="L120" s="64"/>
      <c r="M120" s="64" t="str">
        <f t="shared" si="4"/>
        <v/>
      </c>
      <c r="N120" s="65" t="str">
        <f t="shared" si="5"/>
        <v/>
      </c>
      <c r="O120" s="69"/>
      <c r="P120" s="70"/>
      <c r="Q120" s="70"/>
      <c r="R120" s="71"/>
    </row>
    <row r="121" spans="1:18" ht="25.5" customHeight="1">
      <c r="A121" s="58" t="s">
        <v>342</v>
      </c>
      <c r="B121" s="111">
        <v>25</v>
      </c>
      <c r="C121" s="112" t="s">
        <v>360</v>
      </c>
      <c r="D121" s="61"/>
      <c r="E121" s="62"/>
      <c r="F121" s="62"/>
      <c r="G121" s="62"/>
      <c r="H121" s="62"/>
      <c r="I121" s="62"/>
      <c r="J121" s="63"/>
      <c r="K121" s="64"/>
      <c r="L121" s="64"/>
      <c r="M121" s="64" t="str">
        <f t="shared" si="4"/>
        <v/>
      </c>
      <c r="N121" s="65" t="str">
        <f t="shared" si="5"/>
        <v/>
      </c>
      <c r="O121" s="310"/>
      <c r="P121" s="311"/>
      <c r="Q121" s="312"/>
      <c r="R121" s="313"/>
    </row>
    <row r="122" spans="1:18" ht="25.5" customHeight="1">
      <c r="A122" s="58" t="s">
        <v>342</v>
      </c>
      <c r="B122" s="111">
        <v>26</v>
      </c>
      <c r="C122" s="112" t="s">
        <v>361</v>
      </c>
      <c r="D122" s="61"/>
      <c r="E122" s="62"/>
      <c r="F122" s="62"/>
      <c r="G122" s="62"/>
      <c r="H122" s="62"/>
      <c r="I122" s="62"/>
      <c r="J122" s="63"/>
      <c r="K122" s="64"/>
      <c r="L122" s="64"/>
      <c r="M122" s="64" t="str">
        <f t="shared" si="4"/>
        <v/>
      </c>
      <c r="N122" s="65" t="str">
        <f t="shared" si="5"/>
        <v/>
      </c>
      <c r="O122" s="66"/>
      <c r="P122" s="67"/>
      <c r="Q122" s="67"/>
      <c r="R122" s="68"/>
    </row>
    <row r="123" spans="1:18" ht="25.5" customHeight="1">
      <c r="A123" s="58" t="s">
        <v>342</v>
      </c>
      <c r="B123" s="111">
        <v>27</v>
      </c>
      <c r="C123" s="112" t="s">
        <v>363</v>
      </c>
      <c r="D123" s="61"/>
      <c r="E123" s="62"/>
      <c r="F123" s="62"/>
      <c r="G123" s="62"/>
      <c r="H123" s="62"/>
      <c r="I123" s="62"/>
      <c r="J123" s="63"/>
      <c r="K123" s="64"/>
      <c r="L123" s="64"/>
      <c r="M123" s="64" t="str">
        <f t="shared" si="4"/>
        <v/>
      </c>
      <c r="N123" s="65" t="str">
        <f t="shared" si="5"/>
        <v/>
      </c>
      <c r="O123" s="69"/>
      <c r="P123" s="70"/>
      <c r="Q123" s="70"/>
      <c r="R123" s="71"/>
    </row>
    <row r="124" spans="1:18" ht="25.5" customHeight="1">
      <c r="A124" s="58" t="s">
        <v>342</v>
      </c>
      <c r="B124" s="111">
        <v>28</v>
      </c>
      <c r="C124" s="112" t="s">
        <v>539</v>
      </c>
      <c r="D124" s="61"/>
      <c r="E124" s="62"/>
      <c r="F124" s="62"/>
      <c r="G124" s="62"/>
      <c r="H124" s="62"/>
      <c r="I124" s="62"/>
      <c r="J124" s="63"/>
      <c r="K124" s="64"/>
      <c r="L124" s="64"/>
      <c r="M124" s="64" t="str">
        <f t="shared" si="4"/>
        <v/>
      </c>
      <c r="N124" s="65" t="str">
        <f t="shared" si="5"/>
        <v/>
      </c>
      <c r="O124" s="75"/>
      <c r="P124" s="76"/>
      <c r="Q124" s="76"/>
      <c r="R124" s="77"/>
    </row>
    <row r="125" spans="1:18" ht="25.5" customHeight="1">
      <c r="A125" s="58" t="s">
        <v>342</v>
      </c>
      <c r="B125" s="111">
        <v>29</v>
      </c>
      <c r="C125" s="112" t="s">
        <v>629</v>
      </c>
      <c r="D125" s="61"/>
      <c r="E125" s="62"/>
      <c r="F125" s="62"/>
      <c r="G125" s="62"/>
      <c r="H125" s="62"/>
      <c r="I125" s="62"/>
      <c r="J125" s="63"/>
      <c r="K125" s="64"/>
      <c r="L125" s="64"/>
      <c r="M125" s="64" t="str">
        <f t="shared" si="4"/>
        <v/>
      </c>
      <c r="N125" s="65" t="str">
        <f t="shared" si="5"/>
        <v/>
      </c>
      <c r="O125" s="69"/>
      <c r="P125" s="70"/>
      <c r="Q125" s="70"/>
      <c r="R125" s="71"/>
    </row>
    <row r="126" spans="1:18" ht="25.5" customHeight="1">
      <c r="A126" s="58" t="s">
        <v>342</v>
      </c>
      <c r="B126" s="111">
        <v>30</v>
      </c>
      <c r="C126" s="112" t="s">
        <v>392</v>
      </c>
      <c r="D126" s="61"/>
      <c r="E126" s="62"/>
      <c r="F126" s="62"/>
      <c r="G126" s="62"/>
      <c r="H126" s="62"/>
      <c r="I126" s="62"/>
      <c r="J126" s="63"/>
      <c r="K126" s="64"/>
      <c r="L126" s="64"/>
      <c r="M126" s="64"/>
      <c r="N126" s="65"/>
      <c r="O126" s="69"/>
      <c r="P126" s="70"/>
      <c r="Q126" s="70"/>
      <c r="R126" s="71"/>
    </row>
    <row r="127" spans="1:18" ht="21.75" customHeight="1">
      <c r="A127" s="58" t="s">
        <v>342</v>
      </c>
      <c r="B127" s="59"/>
      <c r="C127" s="60"/>
      <c r="D127" s="61"/>
      <c r="E127" s="62"/>
      <c r="F127" s="62"/>
      <c r="G127" s="62"/>
      <c r="H127" s="62"/>
      <c r="I127" s="62"/>
      <c r="J127" s="63"/>
      <c r="K127" s="64"/>
      <c r="L127" s="64"/>
      <c r="M127" s="64"/>
      <c r="N127" s="65"/>
      <c r="O127" s="69"/>
      <c r="P127" s="70"/>
      <c r="Q127" s="70"/>
      <c r="R127" s="71"/>
    </row>
    <row r="128" spans="1:18" ht="21.75" hidden="1" customHeight="1">
      <c r="A128" s="58" t="s">
        <v>342</v>
      </c>
      <c r="B128" s="59"/>
      <c r="C128" s="60"/>
      <c r="D128" s="61"/>
      <c r="E128" s="62"/>
      <c r="F128" s="62"/>
      <c r="G128" s="62"/>
      <c r="H128" s="62"/>
      <c r="I128" s="62"/>
      <c r="J128" s="63"/>
      <c r="K128" s="64"/>
      <c r="L128" s="64"/>
      <c r="M128" s="64"/>
      <c r="N128" s="65"/>
      <c r="O128" s="69"/>
      <c r="P128" s="70"/>
      <c r="Q128" s="70"/>
      <c r="R128" s="71"/>
    </row>
    <row r="129" spans="1:18" ht="21.75" hidden="1" customHeight="1">
      <c r="A129" s="58" t="s">
        <v>342</v>
      </c>
      <c r="B129" s="59"/>
      <c r="C129" s="60"/>
      <c r="D129" s="61"/>
      <c r="E129" s="62"/>
      <c r="F129" s="62"/>
      <c r="G129" s="62"/>
      <c r="H129" s="62"/>
      <c r="I129" s="62"/>
      <c r="J129" s="63"/>
      <c r="K129" s="64"/>
      <c r="L129" s="64"/>
      <c r="M129" s="64"/>
      <c r="N129" s="65"/>
      <c r="O129" s="69"/>
      <c r="P129" s="70"/>
      <c r="Q129" s="70"/>
      <c r="R129" s="71"/>
    </row>
    <row r="130" spans="1:18" ht="21.75" hidden="1" customHeight="1">
      <c r="A130" s="58" t="s">
        <v>342</v>
      </c>
      <c r="B130" s="59"/>
      <c r="C130" s="60"/>
      <c r="D130" s="61"/>
      <c r="E130" s="62"/>
      <c r="F130" s="62"/>
      <c r="G130" s="62"/>
      <c r="H130" s="62"/>
      <c r="I130" s="62"/>
      <c r="J130" s="63"/>
      <c r="K130" s="64"/>
      <c r="L130" s="64"/>
      <c r="M130" s="64"/>
      <c r="N130" s="65"/>
      <c r="O130" s="69"/>
      <c r="P130" s="70"/>
      <c r="Q130" s="70"/>
      <c r="R130" s="71"/>
    </row>
    <row r="131" spans="1:18" ht="21.75" hidden="1" customHeight="1">
      <c r="A131" s="58" t="s">
        <v>342</v>
      </c>
      <c r="B131" s="59"/>
      <c r="C131" s="60"/>
      <c r="D131" s="61"/>
      <c r="E131" s="62"/>
      <c r="F131" s="62"/>
      <c r="G131" s="62"/>
      <c r="H131" s="62"/>
      <c r="I131" s="62"/>
      <c r="J131" s="63"/>
      <c r="K131" s="64"/>
      <c r="L131" s="64"/>
      <c r="M131" s="64"/>
      <c r="N131" s="65"/>
      <c r="O131" s="69"/>
      <c r="P131" s="70"/>
      <c r="Q131" s="70"/>
      <c r="R131" s="71"/>
    </row>
    <row r="132" spans="1:18" ht="21.75" hidden="1" customHeight="1">
      <c r="A132" s="58" t="s">
        <v>342</v>
      </c>
      <c r="B132" s="59"/>
      <c r="C132" s="60"/>
      <c r="D132" s="61"/>
      <c r="E132" s="62"/>
      <c r="F132" s="62"/>
      <c r="G132" s="62"/>
      <c r="H132" s="62"/>
      <c r="I132" s="62"/>
      <c r="J132" s="63"/>
      <c r="K132" s="64"/>
      <c r="L132" s="64"/>
      <c r="M132" s="64"/>
      <c r="N132" s="65"/>
      <c r="O132" s="69"/>
      <c r="P132" s="70"/>
      <c r="Q132" s="70"/>
      <c r="R132" s="71"/>
    </row>
    <row r="133" spans="1:18" ht="21.75" hidden="1" customHeight="1">
      <c r="A133" s="58" t="s">
        <v>342</v>
      </c>
      <c r="B133" s="59"/>
      <c r="C133" s="60"/>
      <c r="D133" s="61"/>
      <c r="E133" s="62"/>
      <c r="F133" s="62"/>
      <c r="G133" s="62"/>
      <c r="H133" s="62"/>
      <c r="I133" s="62"/>
      <c r="J133" s="63"/>
      <c r="K133" s="64"/>
      <c r="L133" s="64"/>
      <c r="M133" s="64" t="str">
        <f>IF(J133="","",IF(J133&gt;L133,J133-L133,IF(J133&lt;L133,"","")))</f>
        <v/>
      </c>
      <c r="N133" s="65" t="str">
        <f>IF(J133=0,"",IF(J133&lt;L133,J133-L133,IF(J133&gt;L133,"",)))</f>
        <v/>
      </c>
      <c r="O133" s="69"/>
      <c r="P133" s="70"/>
      <c r="Q133" s="70"/>
      <c r="R133" s="71"/>
    </row>
    <row r="134" spans="1:18" ht="21.75" hidden="1" customHeight="1">
      <c r="A134" s="58" t="s">
        <v>342</v>
      </c>
      <c r="B134" s="59"/>
      <c r="C134" s="60"/>
      <c r="D134" s="61"/>
      <c r="E134" s="62"/>
      <c r="F134" s="62"/>
      <c r="G134" s="62"/>
      <c r="H134" s="62"/>
      <c r="I134" s="62"/>
      <c r="J134" s="63"/>
      <c r="K134" s="64"/>
      <c r="L134" s="64"/>
      <c r="M134" s="64" t="str">
        <f>IF(J134="","",IF(J134&gt;L134,J134-L134,IF(J134&lt;L134,"","")))</f>
        <v/>
      </c>
      <c r="N134" s="65" t="str">
        <f>IF(J134=0,"",IF(J134&lt;L134,J134-L134,IF(J134&gt;L134,"",)))</f>
        <v/>
      </c>
      <c r="O134" s="69"/>
      <c r="P134" s="70"/>
      <c r="Q134" s="70"/>
      <c r="R134" s="71"/>
    </row>
    <row r="135" spans="1:18" ht="21.75" hidden="1" customHeight="1">
      <c r="A135" s="58" t="s">
        <v>342</v>
      </c>
      <c r="B135" s="59"/>
      <c r="C135" s="60"/>
      <c r="D135" s="97"/>
      <c r="E135" s="98"/>
      <c r="F135" s="98"/>
      <c r="G135" s="98"/>
      <c r="H135" s="98"/>
      <c r="I135" s="98"/>
      <c r="J135" s="99"/>
      <c r="K135" s="100"/>
      <c r="L135" s="100"/>
      <c r="M135" s="100"/>
      <c r="N135" s="101"/>
      <c r="O135" s="102"/>
      <c r="P135" s="103"/>
      <c r="Q135" s="103"/>
      <c r="R135" s="104"/>
    </row>
    <row r="136" spans="1:18" ht="21.75" hidden="1" customHeight="1" thickBot="1">
      <c r="A136" s="92" t="s">
        <v>342</v>
      </c>
      <c r="B136" s="93"/>
      <c r="C136" s="78"/>
      <c r="D136" s="79"/>
      <c r="E136" s="80"/>
      <c r="F136" s="80"/>
      <c r="G136" s="80"/>
      <c r="H136" s="80"/>
      <c r="I136" s="80"/>
      <c r="J136" s="81"/>
      <c r="K136" s="82"/>
      <c r="L136" s="82"/>
      <c r="M136" s="82" t="str">
        <f>IF(J136="","",IF(J136&gt;L136,J136-L136,IF(J136&lt;L136,"","")))</f>
        <v/>
      </c>
      <c r="N136" s="83" t="str">
        <f>IF(J136=0,"",IF(J136&lt;L136,J136-L136,IF(J136&gt;L136,"",)))</f>
        <v/>
      </c>
      <c r="O136" s="84"/>
      <c r="P136" s="85"/>
      <c r="Q136" s="85"/>
      <c r="R136" s="86"/>
    </row>
    <row r="137" spans="1:18" ht="15.5">
      <c r="A137" s="87"/>
      <c r="B137" s="88"/>
      <c r="C137" s="88"/>
      <c r="D137" s="88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</row>
    <row r="138" spans="1:18" ht="15.5">
      <c r="A138" s="89"/>
      <c r="B138" s="89"/>
      <c r="C138" s="89"/>
      <c r="D138" s="89"/>
      <c r="E138" s="89"/>
      <c r="F138" s="89"/>
      <c r="G138" s="89"/>
      <c r="H138" s="89"/>
      <c r="I138" s="127" t="s">
        <v>16</v>
      </c>
      <c r="J138" s="345" t="s">
        <v>2</v>
      </c>
      <c r="K138" s="345"/>
      <c r="L138" s="346" t="s">
        <v>2</v>
      </c>
      <c r="M138" s="347"/>
      <c r="N138" s="348"/>
      <c r="O138" s="346" t="s">
        <v>2</v>
      </c>
      <c r="P138" s="348"/>
      <c r="Q138" s="346" t="s">
        <v>3</v>
      </c>
      <c r="R138" s="348"/>
    </row>
    <row r="139" spans="1:18" ht="15.5">
      <c r="A139" s="87"/>
      <c r="B139" s="88"/>
      <c r="C139" s="88"/>
      <c r="D139" s="88"/>
      <c r="E139" s="87"/>
      <c r="F139" s="87"/>
      <c r="G139" s="87"/>
      <c r="H139" s="87"/>
      <c r="I139" s="349"/>
      <c r="J139" s="349"/>
      <c r="K139" s="352"/>
      <c r="L139" s="349"/>
      <c r="M139" s="355"/>
      <c r="N139" s="352"/>
      <c r="O139" s="349"/>
      <c r="P139" s="352"/>
      <c r="Q139" s="349"/>
      <c r="R139" s="352"/>
    </row>
    <row r="140" spans="1:18" ht="15.5">
      <c r="A140" s="87"/>
      <c r="B140" s="88"/>
      <c r="C140" s="88"/>
      <c r="D140" s="88"/>
      <c r="E140" s="87"/>
      <c r="F140" s="87"/>
      <c r="G140" s="87"/>
      <c r="H140" s="87"/>
      <c r="I140" s="350"/>
      <c r="J140" s="350"/>
      <c r="K140" s="353"/>
      <c r="L140" s="350"/>
      <c r="M140" s="356"/>
      <c r="N140" s="353"/>
      <c r="O140" s="350"/>
      <c r="P140" s="353"/>
      <c r="Q140" s="350"/>
      <c r="R140" s="353"/>
    </row>
    <row r="141" spans="1:18" ht="15.5">
      <c r="A141" s="87"/>
      <c r="B141" s="88"/>
      <c r="C141" s="88"/>
      <c r="D141" s="88"/>
      <c r="E141" s="87"/>
      <c r="F141" s="87"/>
      <c r="G141" s="87"/>
      <c r="H141" s="87"/>
      <c r="I141" s="350"/>
      <c r="J141" s="350"/>
      <c r="K141" s="353"/>
      <c r="L141" s="350"/>
      <c r="M141" s="356"/>
      <c r="N141" s="353"/>
      <c r="O141" s="350"/>
      <c r="P141" s="353"/>
      <c r="Q141" s="350"/>
      <c r="R141" s="353"/>
    </row>
    <row r="142" spans="1:18" ht="15.5">
      <c r="A142" s="87"/>
      <c r="B142" s="87"/>
      <c r="C142" s="87"/>
      <c r="D142" s="88"/>
      <c r="E142" s="87"/>
      <c r="F142" s="87"/>
      <c r="G142" s="87"/>
      <c r="H142" s="87"/>
      <c r="I142" s="351"/>
      <c r="J142" s="351"/>
      <c r="K142" s="354"/>
      <c r="L142" s="351"/>
      <c r="M142" s="357"/>
      <c r="N142" s="354"/>
      <c r="O142" s="351"/>
      <c r="P142" s="354"/>
      <c r="Q142" s="351"/>
      <c r="R142" s="354"/>
    </row>
    <row r="143" spans="1:18" ht="15.5">
      <c r="A143" s="87"/>
      <c r="B143" s="87"/>
      <c r="C143" s="87"/>
      <c r="D143" s="88"/>
      <c r="E143" s="87"/>
      <c r="F143" s="87"/>
      <c r="G143" s="87"/>
      <c r="H143" s="87"/>
      <c r="I143" s="126"/>
      <c r="J143" s="343" t="s">
        <v>639</v>
      </c>
      <c r="K143" s="344"/>
      <c r="L143" s="343"/>
      <c r="M143" s="361"/>
      <c r="N143" s="344"/>
      <c r="O143" s="343"/>
      <c r="P143" s="344"/>
      <c r="Q143" s="343"/>
      <c r="R143" s="344"/>
    </row>
  </sheetData>
  <mergeCells count="113">
    <mergeCell ref="J143:K143"/>
    <mergeCell ref="L143:N143"/>
    <mergeCell ref="O143:P143"/>
    <mergeCell ref="Q143:R143"/>
    <mergeCell ref="I139:I142"/>
    <mergeCell ref="J139:K142"/>
    <mergeCell ref="L139:N142"/>
    <mergeCell ref="O139:P142"/>
    <mergeCell ref="Q139:R142"/>
    <mergeCell ref="O116:P116"/>
    <mergeCell ref="Q116:R116"/>
    <mergeCell ref="O121:P121"/>
    <mergeCell ref="Q121:R121"/>
    <mergeCell ref="J138:K138"/>
    <mergeCell ref="L138:N138"/>
    <mergeCell ref="O138:P138"/>
    <mergeCell ref="Q138:R138"/>
    <mergeCell ref="O110:P110"/>
    <mergeCell ref="Q110:R110"/>
    <mergeCell ref="O105:R106"/>
    <mergeCell ref="O107:O108"/>
    <mergeCell ref="P107:P108"/>
    <mergeCell ref="Q107:Q108"/>
    <mergeCell ref="R107:R108"/>
    <mergeCell ref="A104:C104"/>
    <mergeCell ref="A105:B108"/>
    <mergeCell ref="C105:C108"/>
    <mergeCell ref="D105:D108"/>
    <mergeCell ref="J105:N107"/>
    <mergeCell ref="A101:C101"/>
    <mergeCell ref="D101:I101"/>
    <mergeCell ref="A102:C102"/>
    <mergeCell ref="D102:I102"/>
    <mergeCell ref="A103:C103"/>
    <mergeCell ref="D103:F103"/>
    <mergeCell ref="O10:P10"/>
    <mergeCell ref="Q10:R10"/>
    <mergeCell ref="O15:P15"/>
    <mergeCell ref="Q15:R15"/>
    <mergeCell ref="A100:R100"/>
    <mergeCell ref="J98:K98"/>
    <mergeCell ref="L98:N98"/>
    <mergeCell ref="O98:P98"/>
    <mergeCell ref="Q98:R98"/>
    <mergeCell ref="J93:K93"/>
    <mergeCell ref="L93:N93"/>
    <mergeCell ref="O93:P93"/>
    <mergeCell ref="Q93:R93"/>
    <mergeCell ref="I94:I97"/>
    <mergeCell ref="J94:K97"/>
    <mergeCell ref="L94:N97"/>
    <mergeCell ref="O94:P97"/>
    <mergeCell ref="Q94:R97"/>
    <mergeCell ref="O68:P68"/>
    <mergeCell ref="Q68:R68"/>
    <mergeCell ref="O74:P74"/>
    <mergeCell ref="Q74:R74"/>
    <mergeCell ref="O80:P80"/>
    <mergeCell ref="Q80:R80"/>
    <mergeCell ref="O63:R64"/>
    <mergeCell ref="O65:O66"/>
    <mergeCell ref="P65:P66"/>
    <mergeCell ref="Q65:Q66"/>
    <mergeCell ref="R65:R66"/>
    <mergeCell ref="A63:B66"/>
    <mergeCell ref="C63:C66"/>
    <mergeCell ref="D63:D66"/>
    <mergeCell ref="J56:K56"/>
    <mergeCell ref="L56:N56"/>
    <mergeCell ref="A60:C60"/>
    <mergeCell ref="D60:I60"/>
    <mergeCell ref="A61:C61"/>
    <mergeCell ref="D61:F61"/>
    <mergeCell ref="A62:C62"/>
    <mergeCell ref="J63:N65"/>
    <mergeCell ref="O56:P56"/>
    <mergeCell ref="Q56:R56"/>
    <mergeCell ref="A58:R58"/>
    <mergeCell ref="A59:C59"/>
    <mergeCell ref="J51:K51"/>
    <mergeCell ref="L51:N51"/>
    <mergeCell ref="O51:P51"/>
    <mergeCell ref="Q51:R51"/>
    <mergeCell ref="I52:I55"/>
    <mergeCell ref="J52:K55"/>
    <mergeCell ref="L52:N55"/>
    <mergeCell ref="O52:P55"/>
    <mergeCell ref="Q52:R55"/>
    <mergeCell ref="D59:I59"/>
    <mergeCell ref="A49:D49"/>
    <mergeCell ref="A1:R1"/>
    <mergeCell ref="A2:C2"/>
    <mergeCell ref="A3:C3"/>
    <mergeCell ref="D3:I3"/>
    <mergeCell ref="A4:C4"/>
    <mergeCell ref="D4:F4"/>
    <mergeCell ref="D2:I2"/>
    <mergeCell ref="O21:P21"/>
    <mergeCell ref="Q21:R21"/>
    <mergeCell ref="O27:P27"/>
    <mergeCell ref="Q27:R27"/>
    <mergeCell ref="O32:P32"/>
    <mergeCell ref="Q32:R32"/>
    <mergeCell ref="A5:C5"/>
    <mergeCell ref="A6:B9"/>
    <mergeCell ref="C6:C9"/>
    <mergeCell ref="D6:D9"/>
    <mergeCell ref="J6:N8"/>
    <mergeCell ref="O6:R7"/>
    <mergeCell ref="O8:O9"/>
    <mergeCell ref="P8:P9"/>
    <mergeCell ref="Q8:Q9"/>
    <mergeCell ref="R8:R9"/>
  </mergeCells>
  <conditionalFormatting sqref="D3:E3 D5">
    <cfRule type="containsText" dxfId="63" priority="81" operator="containsText" text="SKS">
      <formula>NOT(ISERROR(SEARCH("SKS",D3)))</formula>
    </cfRule>
    <cfRule type="containsText" dxfId="62" priority="82" operator="containsText" text="Mangkir">
      <formula>NOT(ISERROR(SEARCH("Mangkir",D3)))</formula>
    </cfRule>
    <cfRule type="containsText" dxfId="61" priority="83" operator="containsText" text="Ijin">
      <formula>NOT(ISERROR(SEARCH("Ijin",D3)))</formula>
    </cfRule>
    <cfRule type="containsText" dxfId="60" priority="84" operator="containsText" text="Mangkir">
      <formula>NOT(ISERROR(SEARCH("Mangkir",D3)))</formula>
    </cfRule>
    <cfRule type="containsText" dxfId="59" priority="85" operator="containsText" text="Ijin">
      <formula>NOT(ISERROR(SEARCH("Ijin",D3)))</formula>
    </cfRule>
  </conditionalFormatting>
  <conditionalFormatting sqref="D2">
    <cfRule type="containsText" dxfId="58" priority="76" operator="containsText" text="SKS">
      <formula>NOT(ISERROR(SEARCH("SKS",D2)))</formula>
    </cfRule>
    <cfRule type="containsText" dxfId="57" priority="77" operator="containsText" text="Mangkir">
      <formula>NOT(ISERROR(SEARCH("Mangkir",D2)))</formula>
    </cfRule>
    <cfRule type="containsText" dxfId="56" priority="78" operator="containsText" text="Ijin">
      <formula>NOT(ISERROR(SEARCH("Ijin",D2)))</formula>
    </cfRule>
    <cfRule type="containsText" dxfId="55" priority="79" operator="containsText" text="Mangkir">
      <formula>NOT(ISERROR(SEARCH("Mangkir",D2)))</formula>
    </cfRule>
    <cfRule type="containsText" dxfId="54" priority="80" operator="containsText" text="Ijin">
      <formula>NOT(ISERROR(SEARCH("Ijin",D2)))</formula>
    </cfRule>
  </conditionalFormatting>
  <conditionalFormatting sqref="D3:E3 D5 D2">
    <cfRule type="cellIs" dxfId="53" priority="75" operator="equal">
      <formula>"CUTI"</formula>
    </cfRule>
  </conditionalFormatting>
  <conditionalFormatting sqref="D4">
    <cfRule type="containsText" dxfId="52" priority="70" operator="containsText" text="SKS">
      <formula>NOT(ISERROR(SEARCH("SKS",D4)))</formula>
    </cfRule>
    <cfRule type="containsText" dxfId="51" priority="71" operator="containsText" text="Mangkir">
      <formula>NOT(ISERROR(SEARCH("Mangkir",D4)))</formula>
    </cfRule>
    <cfRule type="containsText" dxfId="50" priority="72" operator="containsText" text="Ijin">
      <formula>NOT(ISERROR(SEARCH("Ijin",D4)))</formula>
    </cfRule>
    <cfRule type="containsText" dxfId="49" priority="73" operator="containsText" text="Mangkir">
      <formula>NOT(ISERROR(SEARCH("Mangkir",D4)))</formula>
    </cfRule>
    <cfRule type="containsText" dxfId="48" priority="74" operator="containsText" text="Ijin">
      <formula>NOT(ISERROR(SEARCH("Ijin",D4)))</formula>
    </cfRule>
  </conditionalFormatting>
  <conditionalFormatting sqref="D4">
    <cfRule type="cellIs" dxfId="47" priority="69" operator="equal">
      <formula>"CUTI"</formula>
    </cfRule>
  </conditionalFormatting>
  <conditionalFormatting sqref="D50:D56 D2:D48 D101:D143">
    <cfRule type="cellIs" dxfId="46" priority="65" operator="equal">
      <formula>"C"</formula>
    </cfRule>
    <cfRule type="cellIs" dxfId="45" priority="66" operator="equal">
      <formula>"S"</formula>
    </cfRule>
    <cfRule type="cellIs" dxfId="44" priority="67" operator="equal">
      <formula>"I"</formula>
    </cfRule>
    <cfRule type="cellIs" dxfId="43" priority="68" operator="equal">
      <formula>"M"</formula>
    </cfRule>
  </conditionalFormatting>
  <conditionalFormatting sqref="D60:E60 D62">
    <cfRule type="containsText" dxfId="42" priority="54" operator="containsText" text="SKS">
      <formula>NOT(ISERROR(SEARCH("SKS",D60)))</formula>
    </cfRule>
    <cfRule type="containsText" dxfId="41" priority="55" operator="containsText" text="Mangkir">
      <formula>NOT(ISERROR(SEARCH("Mangkir",D60)))</formula>
    </cfRule>
    <cfRule type="containsText" dxfId="40" priority="56" operator="containsText" text="Ijin">
      <formula>NOT(ISERROR(SEARCH("Ijin",D60)))</formula>
    </cfRule>
    <cfRule type="containsText" dxfId="39" priority="57" operator="containsText" text="Mangkir">
      <formula>NOT(ISERROR(SEARCH("Mangkir",D60)))</formula>
    </cfRule>
    <cfRule type="containsText" dxfId="38" priority="58" operator="containsText" text="Ijin">
      <formula>NOT(ISERROR(SEARCH("Ijin",D60)))</formula>
    </cfRule>
  </conditionalFormatting>
  <conditionalFormatting sqref="D60:E60 D62">
    <cfRule type="cellIs" dxfId="37" priority="48" operator="equal">
      <formula>"CUTI"</formula>
    </cfRule>
  </conditionalFormatting>
  <conditionalFormatting sqref="D61">
    <cfRule type="containsText" dxfId="36" priority="43" operator="containsText" text="SKS">
      <formula>NOT(ISERROR(SEARCH("SKS",D61)))</formula>
    </cfRule>
    <cfRule type="containsText" dxfId="35" priority="44" operator="containsText" text="Mangkir">
      <formula>NOT(ISERROR(SEARCH("Mangkir",D61)))</formula>
    </cfRule>
    <cfRule type="containsText" dxfId="34" priority="45" operator="containsText" text="Ijin">
      <formula>NOT(ISERROR(SEARCH("Ijin",D61)))</formula>
    </cfRule>
    <cfRule type="containsText" dxfId="33" priority="46" operator="containsText" text="Mangkir">
      <formula>NOT(ISERROR(SEARCH("Mangkir",D61)))</formula>
    </cfRule>
    <cfRule type="containsText" dxfId="32" priority="47" operator="containsText" text="Ijin">
      <formula>NOT(ISERROR(SEARCH("Ijin",D61)))</formula>
    </cfRule>
  </conditionalFormatting>
  <conditionalFormatting sqref="D61">
    <cfRule type="cellIs" dxfId="31" priority="42" operator="equal">
      <formula>"CUTI"</formula>
    </cfRule>
  </conditionalFormatting>
  <conditionalFormatting sqref="D60:D98">
    <cfRule type="cellIs" dxfId="30" priority="38" operator="equal">
      <formula>"C"</formula>
    </cfRule>
    <cfRule type="cellIs" dxfId="29" priority="39" operator="equal">
      <formula>"S"</formula>
    </cfRule>
    <cfRule type="cellIs" dxfId="28" priority="40" operator="equal">
      <formula>"I"</formula>
    </cfRule>
    <cfRule type="cellIs" dxfId="27" priority="41" operator="equal">
      <formula>"M"</formula>
    </cfRule>
  </conditionalFormatting>
  <conditionalFormatting sqref="D59">
    <cfRule type="containsText" dxfId="26" priority="27" operator="containsText" text="SKS">
      <formula>NOT(ISERROR(SEARCH("SKS",D59)))</formula>
    </cfRule>
    <cfRule type="containsText" dxfId="25" priority="28" operator="containsText" text="Mangkir">
      <formula>NOT(ISERROR(SEARCH("Mangkir",D59)))</formula>
    </cfRule>
    <cfRule type="containsText" dxfId="24" priority="29" operator="containsText" text="Ijin">
      <formula>NOT(ISERROR(SEARCH("Ijin",D59)))</formula>
    </cfRule>
    <cfRule type="containsText" dxfId="23" priority="30" operator="containsText" text="Mangkir">
      <formula>NOT(ISERROR(SEARCH("Mangkir",D59)))</formula>
    </cfRule>
    <cfRule type="containsText" dxfId="22" priority="31" operator="containsText" text="Ijin">
      <formula>NOT(ISERROR(SEARCH("Ijin",D59)))</formula>
    </cfRule>
  </conditionalFormatting>
  <conditionalFormatting sqref="D59">
    <cfRule type="cellIs" dxfId="21" priority="26" operator="equal">
      <formula>"CUTI"</formula>
    </cfRule>
  </conditionalFormatting>
  <conditionalFormatting sqref="D59">
    <cfRule type="cellIs" dxfId="20" priority="22" operator="equal">
      <formula>"C"</formula>
    </cfRule>
    <cfRule type="cellIs" dxfId="19" priority="23" operator="equal">
      <formula>"S"</formula>
    </cfRule>
    <cfRule type="cellIs" dxfId="18" priority="24" operator="equal">
      <formula>"I"</formula>
    </cfRule>
    <cfRule type="cellIs" dxfId="17" priority="25" operator="equal">
      <formula>"M"</formula>
    </cfRule>
  </conditionalFormatting>
  <conditionalFormatting sqref="D102:E102 D104">
    <cfRule type="containsText" dxfId="16" priority="17" operator="containsText" text="SKS">
      <formula>NOT(ISERROR(SEARCH("SKS",D102)))</formula>
    </cfRule>
    <cfRule type="containsText" dxfId="15" priority="18" operator="containsText" text="Mangkir">
      <formula>NOT(ISERROR(SEARCH("Mangkir",D102)))</formula>
    </cfRule>
    <cfRule type="containsText" dxfId="14" priority="19" operator="containsText" text="Ijin">
      <formula>NOT(ISERROR(SEARCH("Ijin",D102)))</formula>
    </cfRule>
    <cfRule type="containsText" dxfId="13" priority="20" operator="containsText" text="Mangkir">
      <formula>NOT(ISERROR(SEARCH("Mangkir",D102)))</formula>
    </cfRule>
    <cfRule type="containsText" dxfId="12" priority="21" operator="containsText" text="Ijin">
      <formula>NOT(ISERROR(SEARCH("Ijin",D102)))</formula>
    </cfRule>
  </conditionalFormatting>
  <conditionalFormatting sqref="D101">
    <cfRule type="containsText" dxfId="11" priority="12" operator="containsText" text="SKS">
      <formula>NOT(ISERROR(SEARCH("SKS",D101)))</formula>
    </cfRule>
    <cfRule type="containsText" dxfId="10" priority="13" operator="containsText" text="Mangkir">
      <formula>NOT(ISERROR(SEARCH("Mangkir",D101)))</formula>
    </cfRule>
    <cfRule type="containsText" dxfId="9" priority="14" operator="containsText" text="Ijin">
      <formula>NOT(ISERROR(SEARCH("Ijin",D101)))</formula>
    </cfRule>
    <cfRule type="containsText" dxfId="8" priority="15" operator="containsText" text="Mangkir">
      <formula>NOT(ISERROR(SEARCH("Mangkir",D101)))</formula>
    </cfRule>
    <cfRule type="containsText" dxfId="7" priority="16" operator="containsText" text="Ijin">
      <formula>NOT(ISERROR(SEARCH("Ijin",D101)))</formula>
    </cfRule>
  </conditionalFormatting>
  <conditionalFormatting sqref="D102:E102 D104 D101">
    <cfRule type="cellIs" dxfId="6" priority="11" operator="equal">
      <formula>"CUTI"</formula>
    </cfRule>
  </conditionalFormatting>
  <conditionalFormatting sqref="D103">
    <cfRule type="containsText" dxfId="5" priority="6" operator="containsText" text="SKS">
      <formula>NOT(ISERROR(SEARCH("SKS",D103)))</formula>
    </cfRule>
    <cfRule type="containsText" dxfId="4" priority="7" operator="containsText" text="Mangkir">
      <formula>NOT(ISERROR(SEARCH("Mangkir",D103)))</formula>
    </cfRule>
    <cfRule type="containsText" dxfId="3" priority="8" operator="containsText" text="Ijin">
      <formula>NOT(ISERROR(SEARCH("Ijin",D103)))</formula>
    </cfRule>
    <cfRule type="containsText" dxfId="2" priority="9" operator="containsText" text="Mangkir">
      <formula>NOT(ISERROR(SEARCH("Mangkir",D103)))</formula>
    </cfRule>
    <cfRule type="containsText" dxfId="1" priority="10" operator="containsText" text="Ijin">
      <formula>NOT(ISERROR(SEARCH("Ijin",D103)))</formula>
    </cfRule>
  </conditionalFormatting>
  <conditionalFormatting sqref="D103">
    <cfRule type="cellIs" dxfId="0" priority="5" operator="equal">
      <formula>"CUTI"</formula>
    </cfRule>
  </conditionalFormatting>
  <pageMargins left="0.36" right="0.23" top="0.31" bottom="0.15" header="0.3" footer="0.15"/>
  <pageSetup scale="58" orientation="landscape" horizontalDpi="120" verticalDpi="72" r:id="rId1"/>
  <rowBreaks count="2" manualBreakCount="2">
    <brk id="56" max="17" man="1"/>
    <brk id="9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Rekap Harian</vt:lpstr>
      <vt:lpstr>Master Kegiatan</vt:lpstr>
      <vt:lpstr>Master Karyawan</vt:lpstr>
      <vt:lpstr>Print</vt:lpstr>
      <vt:lpstr>'Master Karyawan'!Print_Area</vt:lpstr>
      <vt:lpstr>'Master Kegiatan'!Print_Area</vt:lpstr>
      <vt:lpstr>Print!Print_Area</vt:lpstr>
      <vt:lpstr>'Rekap Harian'!Print_Area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bia</cp:lastModifiedBy>
  <cp:lastPrinted>2022-08-01T01:56:15Z</cp:lastPrinted>
  <dcterms:created xsi:type="dcterms:W3CDTF">2022-01-04T05:02:13Z</dcterms:created>
  <dcterms:modified xsi:type="dcterms:W3CDTF">2022-09-07T05:52:05Z</dcterms:modified>
</cp:coreProperties>
</file>