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 ESTATE C HUMAN RESORCE DEVELOPMENT\SPK HRD ESTATE C\SPK PERAWATAN\"/>
    </mc:Choice>
  </mc:AlternateContent>
  <bookViews>
    <workbookView xWindow="-120" yWindow="-120" windowWidth="20730" windowHeight="11310" activeTab="1"/>
  </bookViews>
  <sheets>
    <sheet name="sistem upah 7 jam kerja" sheetId="1" r:id="rId1"/>
    <sheet name="sistem upah 5 jam kerja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R79" i="1" l="1"/>
  <c r="N79" i="1"/>
  <c r="G11" i="2" l="1"/>
  <c r="P120" i="2" l="1"/>
  <c r="Q103" i="2"/>
  <c r="G12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6" i="2"/>
  <c r="G67" i="2"/>
  <c r="G68" i="2"/>
  <c r="G69" i="2"/>
  <c r="G70" i="2"/>
  <c r="G71" i="2"/>
  <c r="G72" i="2"/>
  <c r="G73" i="2"/>
  <c r="G74" i="2"/>
  <c r="G75" i="2"/>
  <c r="G77" i="2"/>
  <c r="G78" i="2"/>
  <c r="G80" i="2"/>
  <c r="G81" i="2"/>
  <c r="G82" i="2"/>
  <c r="G83" i="2"/>
  <c r="G84" i="2"/>
  <c r="G85" i="2"/>
  <c r="G86" i="2"/>
  <c r="G87" i="2"/>
  <c r="G88" i="2"/>
  <c r="G90" i="2"/>
  <c r="G91" i="2"/>
  <c r="G92" i="2"/>
  <c r="G93" i="2"/>
  <c r="G95" i="2"/>
  <c r="G96" i="2"/>
  <c r="G97" i="2"/>
  <c r="G99" i="2"/>
  <c r="G100" i="2"/>
  <c r="G101" i="2"/>
  <c r="G107" i="2"/>
  <c r="G108" i="2"/>
  <c r="G109" i="2"/>
  <c r="G111" i="2"/>
  <c r="G112" i="2"/>
  <c r="G113" i="2"/>
  <c r="G114" i="2"/>
  <c r="G115" i="2"/>
  <c r="G116" i="2"/>
  <c r="G117" i="2"/>
  <c r="G118" i="2"/>
  <c r="G119" i="2"/>
  <c r="G121" i="2"/>
  <c r="G122" i="2"/>
  <c r="G123" i="2"/>
  <c r="G124" i="2"/>
  <c r="I124" i="2"/>
  <c r="H124" i="2"/>
  <c r="P124" i="2" s="1"/>
  <c r="Q124" i="2" s="1"/>
  <c r="I123" i="2"/>
  <c r="H123" i="2"/>
  <c r="L123" i="2" s="1"/>
  <c r="M123" i="2" s="1"/>
  <c r="I122" i="2"/>
  <c r="H122" i="2"/>
  <c r="L122" i="2" s="1"/>
  <c r="M122" i="2" s="1"/>
  <c r="I121" i="2"/>
  <c r="H121" i="2"/>
  <c r="L121" i="2" s="1"/>
  <c r="M121" i="2" s="1"/>
  <c r="Q120" i="2"/>
  <c r="I120" i="2"/>
  <c r="I119" i="2"/>
  <c r="H119" i="2"/>
  <c r="P119" i="2" s="1"/>
  <c r="Q119" i="2" s="1"/>
  <c r="I118" i="2"/>
  <c r="H118" i="2"/>
  <c r="P118" i="2" s="1"/>
  <c r="Q118" i="2" s="1"/>
  <c r="I117" i="2"/>
  <c r="H117" i="2"/>
  <c r="P117" i="2" s="1"/>
  <c r="Q117" i="2" s="1"/>
  <c r="I116" i="2"/>
  <c r="H116" i="2"/>
  <c r="P116" i="2" s="1"/>
  <c r="Q116" i="2" s="1"/>
  <c r="I115" i="2"/>
  <c r="H115" i="2"/>
  <c r="P115" i="2" s="1"/>
  <c r="Q115" i="2" s="1"/>
  <c r="I114" i="2"/>
  <c r="H114" i="2"/>
  <c r="P114" i="2" s="1"/>
  <c r="Q114" i="2" s="1"/>
  <c r="I113" i="2"/>
  <c r="H113" i="2"/>
  <c r="P113" i="2" s="1"/>
  <c r="Q113" i="2" s="1"/>
  <c r="I112" i="2"/>
  <c r="H112" i="2"/>
  <c r="P112" i="2" s="1"/>
  <c r="Q112" i="2" s="1"/>
  <c r="I111" i="2"/>
  <c r="H111" i="2"/>
  <c r="P111" i="2" s="1"/>
  <c r="Q111" i="2" s="1"/>
  <c r="I110" i="2"/>
  <c r="H110" i="2"/>
  <c r="P110" i="2" s="1"/>
  <c r="Q110" i="2" s="1"/>
  <c r="I109" i="2"/>
  <c r="H109" i="2"/>
  <c r="P109" i="2" s="1"/>
  <c r="Q109" i="2" s="1"/>
  <c r="I108" i="2"/>
  <c r="H108" i="2"/>
  <c r="P108" i="2" s="1"/>
  <c r="Q108" i="2" s="1"/>
  <c r="I107" i="2"/>
  <c r="H107" i="2"/>
  <c r="L107" i="2" s="1"/>
  <c r="M107" i="2" s="1"/>
  <c r="Q106" i="2"/>
  <c r="I106" i="2"/>
  <c r="H106" i="2"/>
  <c r="Q105" i="2"/>
  <c r="I105" i="2"/>
  <c r="H105" i="2"/>
  <c r="Q104" i="2"/>
  <c r="I104" i="2"/>
  <c r="H104" i="2"/>
  <c r="I103" i="2"/>
  <c r="H103" i="2"/>
  <c r="Q102" i="2"/>
  <c r="I102" i="2"/>
  <c r="H102" i="2"/>
  <c r="I101" i="2"/>
  <c r="H101" i="2"/>
  <c r="P101" i="2" s="1"/>
  <c r="Q101" i="2" s="1"/>
  <c r="I100" i="2"/>
  <c r="H100" i="2"/>
  <c r="L100" i="2" s="1"/>
  <c r="M100" i="2" s="1"/>
  <c r="I99" i="2"/>
  <c r="H99" i="2"/>
  <c r="P99" i="2" s="1"/>
  <c r="Q99" i="2" s="1"/>
  <c r="M98" i="2"/>
  <c r="I98" i="2"/>
  <c r="H98" i="2"/>
  <c r="P98" i="2" s="1"/>
  <c r="Q98" i="2" s="1"/>
  <c r="I97" i="2"/>
  <c r="H97" i="2"/>
  <c r="P97" i="2" s="1"/>
  <c r="Q97" i="2" s="1"/>
  <c r="I96" i="2"/>
  <c r="H96" i="2"/>
  <c r="L96" i="2" s="1"/>
  <c r="M96" i="2" s="1"/>
  <c r="I95" i="2"/>
  <c r="H95" i="2"/>
  <c r="L95" i="2" s="1"/>
  <c r="M95" i="2" s="1"/>
  <c r="I93" i="2"/>
  <c r="H93" i="2"/>
  <c r="L93" i="2" s="1"/>
  <c r="M93" i="2" s="1"/>
  <c r="I92" i="2"/>
  <c r="H92" i="2"/>
  <c r="L92" i="2" s="1"/>
  <c r="M92" i="2" s="1"/>
  <c r="I91" i="2"/>
  <c r="H91" i="2"/>
  <c r="L91" i="2" s="1"/>
  <c r="M91" i="2" s="1"/>
  <c r="I90" i="2"/>
  <c r="H90" i="2"/>
  <c r="P90" i="2" s="1"/>
  <c r="Q90" i="2" s="1"/>
  <c r="I88" i="2"/>
  <c r="H88" i="2"/>
  <c r="L88" i="2" s="1"/>
  <c r="M88" i="2" s="1"/>
  <c r="I87" i="2"/>
  <c r="H87" i="2"/>
  <c r="L87" i="2" s="1"/>
  <c r="M87" i="2" s="1"/>
  <c r="I86" i="2"/>
  <c r="H86" i="2"/>
  <c r="P86" i="2" s="1"/>
  <c r="Q86" i="2" s="1"/>
  <c r="I85" i="2"/>
  <c r="H85" i="2"/>
  <c r="P85" i="2" s="1"/>
  <c r="Q85" i="2" s="1"/>
  <c r="I84" i="2"/>
  <c r="H84" i="2"/>
  <c r="L84" i="2" s="1"/>
  <c r="M84" i="2" s="1"/>
  <c r="I83" i="2"/>
  <c r="H83" i="2"/>
  <c r="L83" i="2" s="1"/>
  <c r="M83" i="2" s="1"/>
  <c r="I82" i="2"/>
  <c r="H82" i="2"/>
  <c r="P82" i="2" s="1"/>
  <c r="Q82" i="2" s="1"/>
  <c r="I81" i="2"/>
  <c r="H81" i="2"/>
  <c r="L81" i="2" s="1"/>
  <c r="M81" i="2" s="1"/>
  <c r="I80" i="2"/>
  <c r="H80" i="2"/>
  <c r="P80" i="2" s="1"/>
  <c r="Q80" i="2" s="1"/>
  <c r="I79" i="2"/>
  <c r="H79" i="2"/>
  <c r="P79" i="2" s="1"/>
  <c r="Q79" i="2" s="1"/>
  <c r="I78" i="2"/>
  <c r="H78" i="2"/>
  <c r="P78" i="2" s="1"/>
  <c r="Q78" i="2" s="1"/>
  <c r="I77" i="2"/>
  <c r="H77" i="2"/>
  <c r="P77" i="2" s="1"/>
  <c r="Q77" i="2" s="1"/>
  <c r="Q76" i="2"/>
  <c r="M76" i="2"/>
  <c r="I76" i="2"/>
  <c r="H76" i="2"/>
  <c r="I75" i="2"/>
  <c r="H75" i="2"/>
  <c r="L75" i="2" s="1"/>
  <c r="M75" i="2" s="1"/>
  <c r="I74" i="2"/>
  <c r="H74" i="2"/>
  <c r="L74" i="2" s="1"/>
  <c r="M74" i="2" s="1"/>
  <c r="I73" i="2"/>
  <c r="H73" i="2"/>
  <c r="P73" i="2" s="1"/>
  <c r="Q73" i="2" s="1"/>
  <c r="I72" i="2"/>
  <c r="H72" i="2"/>
  <c r="P72" i="2" s="1"/>
  <c r="Q72" i="2" s="1"/>
  <c r="I71" i="2"/>
  <c r="H71" i="2"/>
  <c r="L71" i="2" s="1"/>
  <c r="M71" i="2" s="1"/>
  <c r="I70" i="2"/>
  <c r="H70" i="2"/>
  <c r="P70" i="2" s="1"/>
  <c r="Q70" i="2" s="1"/>
  <c r="I69" i="2"/>
  <c r="H69" i="2"/>
  <c r="P69" i="2" s="1"/>
  <c r="Q69" i="2" s="1"/>
  <c r="I68" i="2"/>
  <c r="H68" i="2"/>
  <c r="P68" i="2" s="1"/>
  <c r="Q68" i="2" s="1"/>
  <c r="I67" i="2"/>
  <c r="H67" i="2"/>
  <c r="L67" i="2" s="1"/>
  <c r="M67" i="2" s="1"/>
  <c r="I66" i="2"/>
  <c r="H66" i="2"/>
  <c r="L66" i="2" s="1"/>
  <c r="M66" i="2" s="1"/>
  <c r="I59" i="2"/>
  <c r="H59" i="2"/>
  <c r="P59" i="2" s="1"/>
  <c r="Q59" i="2" s="1"/>
  <c r="I58" i="2"/>
  <c r="H58" i="2"/>
  <c r="P58" i="2" s="1"/>
  <c r="Q58" i="2" s="1"/>
  <c r="I57" i="2"/>
  <c r="H57" i="2"/>
  <c r="L57" i="2" s="1"/>
  <c r="M57" i="2" s="1"/>
  <c r="I56" i="2"/>
  <c r="H56" i="2"/>
  <c r="L56" i="2" s="1"/>
  <c r="M56" i="2" s="1"/>
  <c r="I55" i="2"/>
  <c r="H55" i="2"/>
  <c r="P55" i="2" s="1"/>
  <c r="Q55" i="2" s="1"/>
  <c r="I54" i="2"/>
  <c r="H54" i="2"/>
  <c r="P54" i="2" s="1"/>
  <c r="Q54" i="2" s="1"/>
  <c r="I53" i="2"/>
  <c r="H53" i="2"/>
  <c r="P53" i="2" s="1"/>
  <c r="Q53" i="2" s="1"/>
  <c r="I52" i="2"/>
  <c r="H52" i="2"/>
  <c r="L52" i="2" s="1"/>
  <c r="M52" i="2" s="1"/>
  <c r="I51" i="2"/>
  <c r="H51" i="2"/>
  <c r="P51" i="2" s="1"/>
  <c r="Q51" i="2" s="1"/>
  <c r="I50" i="2"/>
  <c r="H50" i="2"/>
  <c r="P50" i="2" s="1"/>
  <c r="Q50" i="2" s="1"/>
  <c r="I49" i="2"/>
  <c r="H49" i="2"/>
  <c r="P49" i="2" s="1"/>
  <c r="Q49" i="2" s="1"/>
  <c r="I48" i="2"/>
  <c r="H48" i="2"/>
  <c r="P48" i="2" s="1"/>
  <c r="Q48" i="2" s="1"/>
  <c r="I47" i="2"/>
  <c r="H47" i="2"/>
  <c r="P47" i="2" s="1"/>
  <c r="Q47" i="2" s="1"/>
  <c r="I46" i="2"/>
  <c r="H46" i="2"/>
  <c r="P46" i="2" s="1"/>
  <c r="Q46" i="2" s="1"/>
  <c r="I45" i="2"/>
  <c r="H45" i="2"/>
  <c r="L45" i="2" s="1"/>
  <c r="M45" i="2" s="1"/>
  <c r="I44" i="2"/>
  <c r="H44" i="2"/>
  <c r="P44" i="2" s="1"/>
  <c r="Q44" i="2" s="1"/>
  <c r="I43" i="2"/>
  <c r="H43" i="2"/>
  <c r="P43" i="2" s="1"/>
  <c r="Q43" i="2" s="1"/>
  <c r="I42" i="2"/>
  <c r="H42" i="2"/>
  <c r="P42" i="2" s="1"/>
  <c r="Q42" i="2" s="1"/>
  <c r="I41" i="2"/>
  <c r="H41" i="2"/>
  <c r="L41" i="2" s="1"/>
  <c r="M41" i="2" s="1"/>
  <c r="I40" i="2"/>
  <c r="H40" i="2"/>
  <c r="P40" i="2" s="1"/>
  <c r="Q40" i="2" s="1"/>
  <c r="I39" i="2"/>
  <c r="H39" i="2"/>
  <c r="P39" i="2" s="1"/>
  <c r="Q39" i="2" s="1"/>
  <c r="I38" i="2"/>
  <c r="H38" i="2"/>
  <c r="P38" i="2" s="1"/>
  <c r="Q38" i="2" s="1"/>
  <c r="I37" i="2"/>
  <c r="H37" i="2"/>
  <c r="P37" i="2" s="1"/>
  <c r="Q37" i="2" s="1"/>
  <c r="I36" i="2"/>
  <c r="H36" i="2"/>
  <c r="P36" i="2" s="1"/>
  <c r="Q36" i="2" s="1"/>
  <c r="I35" i="2"/>
  <c r="H35" i="2"/>
  <c r="P35" i="2" s="1"/>
  <c r="Q35" i="2" s="1"/>
  <c r="I33" i="2"/>
  <c r="H33" i="2"/>
  <c r="L33" i="2" s="1"/>
  <c r="M33" i="2" s="1"/>
  <c r="I32" i="2"/>
  <c r="H32" i="2"/>
  <c r="P32" i="2" s="1"/>
  <c r="Q32" i="2" s="1"/>
  <c r="I31" i="2"/>
  <c r="H31" i="2"/>
  <c r="P31" i="2" s="1"/>
  <c r="Q31" i="2" s="1"/>
  <c r="I30" i="2"/>
  <c r="H30" i="2"/>
  <c r="P30" i="2" s="1"/>
  <c r="Q30" i="2" s="1"/>
  <c r="I29" i="2"/>
  <c r="H29" i="2"/>
  <c r="P29" i="2" s="1"/>
  <c r="Q29" i="2" s="1"/>
  <c r="I28" i="2"/>
  <c r="H28" i="2"/>
  <c r="L28" i="2" s="1"/>
  <c r="M28" i="2" s="1"/>
  <c r="I26" i="2"/>
  <c r="H26" i="2"/>
  <c r="P26" i="2" s="1"/>
  <c r="Q26" i="2" s="1"/>
  <c r="I25" i="2"/>
  <c r="H25" i="2"/>
  <c r="P25" i="2" s="1"/>
  <c r="Q25" i="2" s="1"/>
  <c r="I24" i="2"/>
  <c r="H24" i="2"/>
  <c r="P24" i="2" s="1"/>
  <c r="Q24" i="2" s="1"/>
  <c r="I23" i="2"/>
  <c r="H23" i="2"/>
  <c r="L23" i="2" s="1"/>
  <c r="M23" i="2" s="1"/>
  <c r="I22" i="2"/>
  <c r="H22" i="2"/>
  <c r="P22" i="2" s="1"/>
  <c r="Q22" i="2" s="1"/>
  <c r="I21" i="2"/>
  <c r="H21" i="2"/>
  <c r="P21" i="2" s="1"/>
  <c r="Q21" i="2" s="1"/>
  <c r="I20" i="2"/>
  <c r="H20" i="2"/>
  <c r="P20" i="2" s="1"/>
  <c r="Q20" i="2" s="1"/>
  <c r="I19" i="2"/>
  <c r="H19" i="2"/>
  <c r="P19" i="2" s="1"/>
  <c r="Q19" i="2" s="1"/>
  <c r="I18" i="2"/>
  <c r="H18" i="2"/>
  <c r="P18" i="2" s="1"/>
  <c r="Q18" i="2" s="1"/>
  <c r="I17" i="2"/>
  <c r="H17" i="2"/>
  <c r="P17" i="2" s="1"/>
  <c r="Q17" i="2" s="1"/>
  <c r="I16" i="2"/>
  <c r="H16" i="2"/>
  <c r="L16" i="2" s="1"/>
  <c r="M16" i="2" s="1"/>
  <c r="I15" i="2"/>
  <c r="H15" i="2"/>
  <c r="P15" i="2" s="1"/>
  <c r="Q15" i="2" s="1"/>
  <c r="I14" i="2"/>
  <c r="H14" i="2"/>
  <c r="P14" i="2" s="1"/>
  <c r="Q14" i="2" s="1"/>
  <c r="I12" i="2"/>
  <c r="H12" i="2"/>
  <c r="L12" i="2" s="1"/>
  <c r="M12" i="2" s="1"/>
  <c r="I11" i="2"/>
  <c r="H11" i="2"/>
  <c r="L11" i="2" s="1"/>
  <c r="M11" i="2" s="1"/>
  <c r="N12" i="1"/>
  <c r="J117" i="1"/>
  <c r="J118" i="1"/>
  <c r="J119" i="1"/>
  <c r="J120" i="1"/>
  <c r="J121" i="1"/>
  <c r="J122" i="1"/>
  <c r="J123" i="1"/>
  <c r="J124" i="1"/>
  <c r="J125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95" i="1"/>
  <c r="J96" i="1"/>
  <c r="J97" i="1"/>
  <c r="J98" i="1"/>
  <c r="J99" i="1"/>
  <c r="J100" i="1"/>
  <c r="J101" i="1"/>
  <c r="J102" i="1"/>
  <c r="J87" i="1"/>
  <c r="J88" i="1"/>
  <c r="J89" i="1"/>
  <c r="J90" i="1"/>
  <c r="J91" i="1"/>
  <c r="J92" i="1"/>
  <c r="J93" i="1"/>
  <c r="J94" i="1"/>
  <c r="J77" i="1"/>
  <c r="J78" i="1"/>
  <c r="J79" i="1"/>
  <c r="J80" i="1"/>
  <c r="J81" i="1"/>
  <c r="J82" i="1"/>
  <c r="J83" i="1"/>
  <c r="J84" i="1"/>
  <c r="J85" i="1"/>
  <c r="J86" i="1"/>
  <c r="J69" i="1"/>
  <c r="J70" i="1"/>
  <c r="J71" i="1"/>
  <c r="J72" i="1"/>
  <c r="J73" i="1"/>
  <c r="J74" i="1"/>
  <c r="J75" i="1"/>
  <c r="J76" i="1"/>
  <c r="J55" i="1"/>
  <c r="J56" i="1"/>
  <c r="J57" i="1"/>
  <c r="J58" i="1"/>
  <c r="J59" i="1"/>
  <c r="J60" i="1"/>
  <c r="J66" i="1"/>
  <c r="J67" i="1"/>
  <c r="J68" i="1"/>
  <c r="J46" i="1"/>
  <c r="J47" i="1"/>
  <c r="J48" i="1"/>
  <c r="J49" i="1"/>
  <c r="J50" i="1"/>
  <c r="J51" i="1"/>
  <c r="J52" i="1"/>
  <c r="J53" i="1"/>
  <c r="J54" i="1"/>
  <c r="J36" i="1"/>
  <c r="J37" i="1"/>
  <c r="J38" i="1"/>
  <c r="J39" i="1"/>
  <c r="J40" i="1"/>
  <c r="J41" i="1"/>
  <c r="J42" i="1"/>
  <c r="J43" i="1"/>
  <c r="J44" i="1"/>
  <c r="J45" i="1"/>
  <c r="J25" i="1"/>
  <c r="J26" i="1"/>
  <c r="J27" i="1"/>
  <c r="J28" i="1"/>
  <c r="J29" i="1"/>
  <c r="J30" i="1"/>
  <c r="J31" i="1"/>
  <c r="J32" i="1"/>
  <c r="J33" i="1"/>
  <c r="J34" i="1"/>
  <c r="J35" i="1"/>
  <c r="J13" i="1"/>
  <c r="J14" i="1"/>
  <c r="J15" i="1"/>
  <c r="J16" i="1"/>
  <c r="J17" i="1"/>
  <c r="J18" i="1"/>
  <c r="J19" i="1"/>
  <c r="J20" i="1"/>
  <c r="J21" i="1"/>
  <c r="J22" i="1"/>
  <c r="J23" i="1"/>
  <c r="J24" i="1"/>
  <c r="J12" i="1"/>
  <c r="I115" i="1"/>
  <c r="I116" i="1"/>
  <c r="I117" i="1"/>
  <c r="I118" i="1"/>
  <c r="I119" i="1"/>
  <c r="I120" i="1"/>
  <c r="I122" i="1"/>
  <c r="I123" i="1"/>
  <c r="I124" i="1"/>
  <c r="I125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92" i="1"/>
  <c r="I93" i="1"/>
  <c r="I94" i="1"/>
  <c r="I95" i="1"/>
  <c r="I96" i="1"/>
  <c r="I97" i="1"/>
  <c r="I98" i="1"/>
  <c r="I99" i="1"/>
  <c r="I100" i="1"/>
  <c r="I82" i="1"/>
  <c r="I83" i="1"/>
  <c r="I84" i="1"/>
  <c r="I85" i="1"/>
  <c r="I86" i="1"/>
  <c r="I87" i="1"/>
  <c r="I88" i="1"/>
  <c r="I89" i="1"/>
  <c r="I90" i="1"/>
  <c r="I91" i="1"/>
  <c r="I73" i="1"/>
  <c r="I74" i="1"/>
  <c r="I75" i="1"/>
  <c r="I76" i="1"/>
  <c r="I77" i="1"/>
  <c r="I78" i="1"/>
  <c r="I79" i="1"/>
  <c r="I80" i="1"/>
  <c r="I81" i="1"/>
  <c r="I59" i="1"/>
  <c r="I60" i="1"/>
  <c r="I66" i="1"/>
  <c r="I67" i="1"/>
  <c r="I68" i="1"/>
  <c r="I69" i="1"/>
  <c r="I70" i="1"/>
  <c r="I71" i="1"/>
  <c r="I72" i="1"/>
  <c r="I50" i="1"/>
  <c r="I51" i="1"/>
  <c r="I52" i="1"/>
  <c r="I53" i="1"/>
  <c r="I54" i="1"/>
  <c r="I55" i="1"/>
  <c r="I56" i="1"/>
  <c r="I57" i="1"/>
  <c r="I58" i="1"/>
  <c r="I42" i="1"/>
  <c r="I43" i="1"/>
  <c r="I44" i="1"/>
  <c r="I45" i="1"/>
  <c r="I46" i="1"/>
  <c r="I47" i="1"/>
  <c r="I48" i="1"/>
  <c r="I49" i="1"/>
  <c r="I35" i="1"/>
  <c r="I36" i="1"/>
  <c r="I37" i="1"/>
  <c r="I38" i="1"/>
  <c r="I39" i="1"/>
  <c r="I40" i="1"/>
  <c r="I41" i="1"/>
  <c r="I27" i="1"/>
  <c r="I28" i="1"/>
  <c r="I29" i="1"/>
  <c r="I30" i="1"/>
  <c r="I31" i="1"/>
  <c r="I32" i="1"/>
  <c r="I33" i="1"/>
  <c r="I34" i="1"/>
  <c r="I16" i="1"/>
  <c r="I17" i="1"/>
  <c r="I18" i="1"/>
  <c r="I19" i="1"/>
  <c r="I20" i="1"/>
  <c r="I21" i="1"/>
  <c r="I22" i="1"/>
  <c r="I23" i="1"/>
  <c r="I24" i="1"/>
  <c r="I25" i="1"/>
  <c r="I26" i="1"/>
  <c r="I15" i="1"/>
  <c r="I13" i="1"/>
  <c r="I12" i="1"/>
  <c r="P11" i="2" l="1"/>
  <c r="Q11" i="2" s="1"/>
  <c r="P123" i="2"/>
  <c r="Q123" i="2" s="1"/>
  <c r="L124" i="2"/>
  <c r="M124" i="2" s="1"/>
  <c r="L113" i="2"/>
  <c r="M113" i="2" s="1"/>
  <c r="P84" i="2"/>
  <c r="Q84" i="2" s="1"/>
  <c r="L44" i="2"/>
  <c r="M44" i="2" s="1"/>
  <c r="L109" i="2"/>
  <c r="M109" i="2" s="1"/>
  <c r="P93" i="2"/>
  <c r="Q93" i="2" s="1"/>
  <c r="L86" i="2"/>
  <c r="M86" i="2" s="1"/>
  <c r="L99" i="2"/>
  <c r="M99" i="2" s="1"/>
  <c r="P100" i="2"/>
  <c r="Q100" i="2" s="1"/>
  <c r="L69" i="2"/>
  <c r="M69" i="2" s="1"/>
  <c r="L85" i="2"/>
  <c r="M85" i="2" s="1"/>
  <c r="L97" i="2"/>
  <c r="M97" i="2" s="1"/>
  <c r="L101" i="2"/>
  <c r="M101" i="2" s="1"/>
  <c r="L112" i="2"/>
  <c r="M112" i="2" s="1"/>
  <c r="L108" i="2"/>
  <c r="M108" i="2" s="1"/>
  <c r="L116" i="2"/>
  <c r="M116" i="2" s="1"/>
  <c r="P12" i="2"/>
  <c r="Q12" i="2" s="1"/>
  <c r="P87" i="2"/>
  <c r="Q87" i="2" s="1"/>
  <c r="P83" i="2"/>
  <c r="Q83" i="2" s="1"/>
  <c r="P96" i="2"/>
  <c r="Q96" i="2" s="1"/>
  <c r="P92" i="2"/>
  <c r="Q92" i="2" s="1"/>
  <c r="P107" i="2"/>
  <c r="Q107" i="2" s="1"/>
  <c r="P122" i="2"/>
  <c r="Q122" i="2" s="1"/>
  <c r="L90" i="2"/>
  <c r="M90" i="2" s="1"/>
  <c r="L117" i="2"/>
  <c r="M117" i="2" s="1"/>
  <c r="P88" i="2"/>
  <c r="Q88" i="2" s="1"/>
  <c r="L111" i="2"/>
  <c r="M111" i="2" s="1"/>
  <c r="L119" i="2"/>
  <c r="M119" i="2" s="1"/>
  <c r="L115" i="2"/>
  <c r="M115" i="2" s="1"/>
  <c r="P45" i="2"/>
  <c r="Q45" i="2" s="1"/>
  <c r="P95" i="2"/>
  <c r="Q95" i="2" s="1"/>
  <c r="P91" i="2"/>
  <c r="Q91" i="2" s="1"/>
  <c r="P121" i="2"/>
  <c r="Q121" i="2" s="1"/>
  <c r="L110" i="2"/>
  <c r="L118" i="2"/>
  <c r="M118" i="2" s="1"/>
  <c r="L114" i="2"/>
  <c r="M114" i="2" s="1"/>
  <c r="P67" i="2"/>
  <c r="Q67" i="2" s="1"/>
  <c r="L31" i="2"/>
  <c r="M31" i="2" s="1"/>
  <c r="L78" i="2"/>
  <c r="M78" i="2" s="1"/>
  <c r="P16" i="2"/>
  <c r="Q16" i="2" s="1"/>
  <c r="P56" i="2"/>
  <c r="Q56" i="2" s="1"/>
  <c r="P75" i="2"/>
  <c r="Q75" i="2" s="1"/>
  <c r="P81" i="2"/>
  <c r="Q81" i="2" s="1"/>
  <c r="L32" i="2"/>
  <c r="M32" i="2" s="1"/>
  <c r="L73" i="2"/>
  <c r="M73" i="2" s="1"/>
  <c r="P33" i="2"/>
  <c r="Q33" i="2" s="1"/>
  <c r="P52" i="2"/>
  <c r="Q52" i="2" s="1"/>
  <c r="P71" i="2"/>
  <c r="Q71" i="2" s="1"/>
  <c r="L48" i="2"/>
  <c r="M48" i="2" s="1"/>
  <c r="L70" i="2"/>
  <c r="M70" i="2" s="1"/>
  <c r="P41" i="2"/>
  <c r="Q41" i="2" s="1"/>
  <c r="L20" i="2"/>
  <c r="M20" i="2" s="1"/>
  <c r="L26" i="2"/>
  <c r="M26" i="2" s="1"/>
  <c r="L22" i="2"/>
  <c r="M22" i="2" s="1"/>
  <c r="L37" i="2"/>
  <c r="M37" i="2" s="1"/>
  <c r="L59" i="2"/>
  <c r="M59" i="2" s="1"/>
  <c r="L55" i="2"/>
  <c r="M55" i="2" s="1"/>
  <c r="L80" i="2"/>
  <c r="M80" i="2" s="1"/>
  <c r="P28" i="2"/>
  <c r="Q28" i="2" s="1"/>
  <c r="P57" i="2"/>
  <c r="Q57" i="2" s="1"/>
  <c r="L19" i="2"/>
  <c r="M19" i="2" s="1"/>
  <c r="L15" i="2"/>
  <c r="M15" i="2" s="1"/>
  <c r="L30" i="2"/>
  <c r="M30" i="2" s="1"/>
  <c r="L25" i="2"/>
  <c r="M25" i="2" s="1"/>
  <c r="L40" i="2"/>
  <c r="M40" i="2" s="1"/>
  <c r="L36" i="2"/>
  <c r="M36" i="2" s="1"/>
  <c r="L51" i="2"/>
  <c r="M51" i="2" s="1"/>
  <c r="L47" i="2"/>
  <c r="M47" i="2" s="1"/>
  <c r="L43" i="2"/>
  <c r="M43" i="2" s="1"/>
  <c r="L58" i="2"/>
  <c r="M58" i="2" s="1"/>
  <c r="L54" i="2"/>
  <c r="M54" i="2" s="1"/>
  <c r="L77" i="2"/>
  <c r="M77" i="2" s="1"/>
  <c r="L72" i="2"/>
  <c r="M72" i="2" s="1"/>
  <c r="L68" i="2"/>
  <c r="M68" i="2" s="1"/>
  <c r="L79" i="2"/>
  <c r="P23" i="2"/>
  <c r="Q23" i="2" s="1"/>
  <c r="P66" i="2"/>
  <c r="Q66" i="2" s="1"/>
  <c r="P74" i="2"/>
  <c r="Q74" i="2" s="1"/>
  <c r="L18" i="2"/>
  <c r="M18" i="2" s="1"/>
  <c r="L14" i="2"/>
  <c r="M14" i="2" s="1"/>
  <c r="L29" i="2"/>
  <c r="M29" i="2" s="1"/>
  <c r="L24" i="2"/>
  <c r="M24" i="2" s="1"/>
  <c r="L39" i="2"/>
  <c r="M39" i="2" s="1"/>
  <c r="L35" i="2"/>
  <c r="M35" i="2" s="1"/>
  <c r="L50" i="2"/>
  <c r="M50" i="2" s="1"/>
  <c r="L46" i="2"/>
  <c r="M46" i="2" s="1"/>
  <c r="L42" i="2"/>
  <c r="M42" i="2" s="1"/>
  <c r="L53" i="2"/>
  <c r="M53" i="2" s="1"/>
  <c r="L82" i="2"/>
  <c r="M82" i="2" s="1"/>
  <c r="L21" i="2"/>
  <c r="M21" i="2" s="1"/>
  <c r="L17" i="2"/>
  <c r="M17" i="2" s="1"/>
  <c r="L38" i="2"/>
  <c r="M38" i="2" s="1"/>
  <c r="L49" i="2"/>
  <c r="M49" i="2" s="1"/>
  <c r="R121" i="1"/>
  <c r="R111" i="1"/>
  <c r="R95" i="1"/>
  <c r="R99" i="1"/>
  <c r="R103" i="1"/>
  <c r="R104" i="1"/>
  <c r="R105" i="1"/>
  <c r="R106" i="1"/>
  <c r="R107" i="1"/>
  <c r="R90" i="1"/>
  <c r="R77" i="1"/>
  <c r="R80" i="1"/>
  <c r="R66" i="1"/>
  <c r="Q123" i="1" l="1"/>
  <c r="R123" i="1" s="1"/>
  <c r="Q124" i="1"/>
  <c r="R124" i="1" s="1"/>
  <c r="Q125" i="1"/>
  <c r="R125" i="1" s="1"/>
  <c r="Q122" i="1"/>
  <c r="R12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12" i="1"/>
  <c r="R112" i="1" s="1"/>
  <c r="Q109" i="1"/>
  <c r="R109" i="1" s="1"/>
  <c r="Q110" i="1"/>
  <c r="R110" i="1" s="1"/>
  <c r="Q108" i="1"/>
  <c r="R108" i="1" s="1"/>
  <c r="Q101" i="1"/>
  <c r="R101" i="1" s="1"/>
  <c r="Q102" i="1"/>
  <c r="R102" i="1" s="1"/>
  <c r="Q100" i="1"/>
  <c r="R100" i="1" s="1"/>
  <c r="Q57" i="1"/>
  <c r="R57" i="1" s="1"/>
  <c r="Q58" i="1"/>
  <c r="R58" i="1" s="1"/>
  <c r="Q59" i="1"/>
  <c r="R59" i="1" s="1"/>
  <c r="Q60" i="1"/>
  <c r="R6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94" i="1"/>
  <c r="R94" i="1" s="1"/>
  <c r="Q96" i="1"/>
  <c r="R96" i="1" s="1"/>
  <c r="Q97" i="1"/>
  <c r="R97" i="1" s="1"/>
  <c r="Q98" i="1"/>
  <c r="R98" i="1" s="1"/>
  <c r="Q85" i="1"/>
  <c r="R85" i="1" s="1"/>
  <c r="Q86" i="1"/>
  <c r="R86" i="1" s="1"/>
  <c r="Q87" i="1"/>
  <c r="R87" i="1" s="1"/>
  <c r="Q88" i="1"/>
  <c r="R88" i="1" s="1"/>
  <c r="Q89" i="1"/>
  <c r="R89" i="1" s="1"/>
  <c r="Q91" i="1"/>
  <c r="R91" i="1" s="1"/>
  <c r="Q92" i="1"/>
  <c r="R92" i="1" s="1"/>
  <c r="Q93" i="1"/>
  <c r="R93" i="1" s="1"/>
  <c r="Q74" i="1"/>
  <c r="R74" i="1" s="1"/>
  <c r="Q75" i="1"/>
  <c r="R75" i="1" s="1"/>
  <c r="Q76" i="1"/>
  <c r="R76" i="1" s="1"/>
  <c r="Q78" i="1"/>
  <c r="R78" i="1" s="1"/>
  <c r="Q79" i="1"/>
  <c r="Q81" i="1"/>
  <c r="R81" i="1" s="1"/>
  <c r="Q82" i="1"/>
  <c r="R82" i="1" s="1"/>
  <c r="Q83" i="1"/>
  <c r="R83" i="1" s="1"/>
  <c r="Q84" i="1"/>
  <c r="R84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13" i="1"/>
  <c r="R13" i="1" s="1"/>
  <c r="Q15" i="1"/>
  <c r="R15" i="1" s="1"/>
  <c r="Q12" i="1"/>
  <c r="R12" i="1" s="1"/>
  <c r="M115" i="1"/>
  <c r="M116" i="1"/>
  <c r="M117" i="1"/>
  <c r="N117" i="1" s="1"/>
  <c r="M118" i="1"/>
  <c r="N118" i="1" s="1"/>
  <c r="M119" i="1"/>
  <c r="M120" i="1"/>
  <c r="N120" i="1" s="1"/>
  <c r="M122" i="1"/>
  <c r="N122" i="1" s="1"/>
  <c r="M123" i="1"/>
  <c r="N123" i="1" s="1"/>
  <c r="M124" i="1"/>
  <c r="M125" i="1"/>
  <c r="M108" i="1"/>
  <c r="N108" i="1" s="1"/>
  <c r="M109" i="1"/>
  <c r="N109" i="1" s="1"/>
  <c r="M110" i="1"/>
  <c r="M112" i="1"/>
  <c r="N112" i="1" s="1"/>
  <c r="M113" i="1"/>
  <c r="N113" i="1" s="1"/>
  <c r="M114" i="1"/>
  <c r="N114" i="1" s="1"/>
  <c r="M92" i="1"/>
  <c r="N92" i="1" s="1"/>
  <c r="M93" i="1"/>
  <c r="N93" i="1" s="1"/>
  <c r="M94" i="1"/>
  <c r="N94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M102" i="1"/>
  <c r="N102" i="1" s="1"/>
  <c r="M81" i="1"/>
  <c r="N81" i="1" s="1"/>
  <c r="M82" i="1"/>
  <c r="N82" i="1" s="1"/>
  <c r="M83" i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70" i="1"/>
  <c r="N70" i="1" s="1"/>
  <c r="M71" i="1"/>
  <c r="N71" i="1" s="1"/>
  <c r="M72" i="1"/>
  <c r="N72" i="1" s="1"/>
  <c r="M73" i="1"/>
  <c r="N73" i="1" s="1"/>
  <c r="M74" i="1"/>
  <c r="M75" i="1"/>
  <c r="N75" i="1" s="1"/>
  <c r="M76" i="1"/>
  <c r="N76" i="1" s="1"/>
  <c r="N77" i="1"/>
  <c r="M78" i="1"/>
  <c r="M79" i="1"/>
  <c r="M56" i="1"/>
  <c r="N56" i="1" s="1"/>
  <c r="M57" i="1"/>
  <c r="M58" i="1"/>
  <c r="M59" i="1"/>
  <c r="N59" i="1" s="1"/>
  <c r="M60" i="1"/>
  <c r="N60" i="1" s="1"/>
  <c r="M67" i="1"/>
  <c r="M68" i="1"/>
  <c r="N68" i="1" s="1"/>
  <c r="M69" i="1"/>
  <c r="N69" i="1" s="1"/>
  <c r="M48" i="1"/>
  <c r="N48" i="1" s="1"/>
  <c r="M49" i="1"/>
  <c r="M50" i="1"/>
  <c r="M51" i="1"/>
  <c r="N51" i="1" s="1"/>
  <c r="M52" i="1"/>
  <c r="N52" i="1" s="1"/>
  <c r="M53" i="1"/>
  <c r="M54" i="1"/>
  <c r="N54" i="1" s="1"/>
  <c r="M55" i="1"/>
  <c r="N55" i="1" s="1"/>
  <c r="M41" i="1"/>
  <c r="N41" i="1" s="1"/>
  <c r="M42" i="1"/>
  <c r="M43" i="1"/>
  <c r="M44" i="1"/>
  <c r="N44" i="1" s="1"/>
  <c r="M45" i="1"/>
  <c r="N45" i="1" s="1"/>
  <c r="M46" i="1"/>
  <c r="M47" i="1"/>
  <c r="N47" i="1" s="1"/>
  <c r="M32" i="1"/>
  <c r="N32" i="1" s="1"/>
  <c r="M33" i="1"/>
  <c r="N33" i="1" s="1"/>
  <c r="M34" i="1"/>
  <c r="M36" i="1"/>
  <c r="M37" i="1"/>
  <c r="N37" i="1" s="1"/>
  <c r="M38" i="1"/>
  <c r="N38" i="1" s="1"/>
  <c r="M39" i="1"/>
  <c r="N39" i="1" s="1"/>
  <c r="M40" i="1"/>
  <c r="N40" i="1" s="1"/>
  <c r="M20" i="1"/>
  <c r="N20" i="1" s="1"/>
  <c r="M21" i="1"/>
  <c r="N21" i="1" s="1"/>
  <c r="M22" i="1"/>
  <c r="M23" i="1"/>
  <c r="N23" i="1" s="1"/>
  <c r="M24" i="1"/>
  <c r="M25" i="1"/>
  <c r="N25" i="1" s="1"/>
  <c r="M26" i="1"/>
  <c r="M27" i="1"/>
  <c r="N27" i="1" s="1"/>
  <c r="M29" i="1"/>
  <c r="N29" i="1" s="1"/>
  <c r="M30" i="1"/>
  <c r="N30" i="1" s="1"/>
  <c r="M31" i="1"/>
  <c r="N31" i="1" s="1"/>
  <c r="M15" i="1"/>
  <c r="M16" i="1"/>
  <c r="N16" i="1" s="1"/>
  <c r="M17" i="1"/>
  <c r="N17" i="1" s="1"/>
  <c r="M18" i="1"/>
  <c r="N18" i="1" s="1"/>
  <c r="M19" i="1"/>
  <c r="N19" i="1" s="1"/>
  <c r="N14" i="1"/>
  <c r="N15" i="1"/>
  <c r="N22" i="1"/>
  <c r="N24" i="1"/>
  <c r="N26" i="1"/>
  <c r="N28" i="1"/>
  <c r="N34" i="1"/>
  <c r="N36" i="1"/>
  <c r="N42" i="1"/>
  <c r="N43" i="1"/>
  <c r="N46" i="1"/>
  <c r="N49" i="1"/>
  <c r="N50" i="1"/>
  <c r="N53" i="1"/>
  <c r="N57" i="1"/>
  <c r="N58" i="1"/>
  <c r="N67" i="1"/>
  <c r="N74" i="1"/>
  <c r="N78" i="1"/>
  <c r="N83" i="1"/>
  <c r="N101" i="1"/>
  <c r="N110" i="1"/>
  <c r="N115" i="1"/>
  <c r="N116" i="1"/>
  <c r="N119" i="1"/>
  <c r="N124" i="1"/>
  <c r="N125" i="1"/>
  <c r="M13" i="1"/>
  <c r="N13" i="1" s="1"/>
  <c r="M12" i="1"/>
  <c r="H123" i="1" l="1"/>
  <c r="H124" i="1"/>
  <c r="H125" i="1"/>
  <c r="H122" i="1"/>
  <c r="H113" i="1"/>
  <c r="H114" i="1"/>
  <c r="H115" i="1"/>
  <c r="H116" i="1"/>
  <c r="H117" i="1"/>
  <c r="H118" i="1"/>
  <c r="H119" i="1"/>
  <c r="H120" i="1"/>
  <c r="H112" i="1"/>
  <c r="H109" i="1"/>
  <c r="H110" i="1"/>
  <c r="H108" i="1"/>
  <c r="H101" i="1"/>
  <c r="H102" i="1"/>
  <c r="H100" i="1"/>
  <c r="H97" i="1"/>
  <c r="H98" i="1"/>
  <c r="H96" i="1"/>
  <c r="H92" i="1"/>
  <c r="H93" i="1"/>
  <c r="H94" i="1"/>
  <c r="H91" i="1"/>
  <c r="H87" i="1"/>
  <c r="H88" i="1"/>
  <c r="H89" i="1"/>
  <c r="H79" i="1"/>
  <c r="H81" i="1"/>
  <c r="H82" i="1"/>
  <c r="H83" i="1"/>
  <c r="H84" i="1"/>
  <c r="H85" i="1"/>
  <c r="H86" i="1"/>
  <c r="H78" i="1"/>
  <c r="H76" i="1"/>
  <c r="H68" i="1"/>
  <c r="H69" i="1"/>
  <c r="H70" i="1"/>
  <c r="H71" i="1"/>
  <c r="H72" i="1"/>
  <c r="H73" i="1"/>
  <c r="H74" i="1"/>
  <c r="H75" i="1"/>
  <c r="H67" i="1"/>
  <c r="H60" i="1"/>
  <c r="H50" i="1"/>
  <c r="H51" i="1"/>
  <c r="H52" i="1"/>
  <c r="H53" i="1"/>
  <c r="H54" i="1"/>
  <c r="H55" i="1"/>
  <c r="H56" i="1"/>
  <c r="H57" i="1"/>
  <c r="H58" i="1"/>
  <c r="H59" i="1"/>
  <c r="H44" i="1"/>
  <c r="H45" i="1"/>
  <c r="H46" i="1"/>
  <c r="H47" i="1"/>
  <c r="H48" i="1"/>
  <c r="H49" i="1"/>
  <c r="H37" i="1"/>
  <c r="H38" i="1"/>
  <c r="H39" i="1"/>
  <c r="H40" i="1"/>
  <c r="H41" i="1"/>
  <c r="H42" i="1"/>
  <c r="H43" i="1"/>
  <c r="H36" i="1"/>
  <c r="H30" i="1"/>
  <c r="H31" i="1"/>
  <c r="H32" i="1"/>
  <c r="H33" i="1"/>
  <c r="H34" i="1"/>
  <c r="H29" i="1"/>
  <c r="H25" i="1"/>
  <c r="H26" i="1"/>
  <c r="H27" i="1"/>
  <c r="H16" i="1"/>
  <c r="H17" i="1"/>
  <c r="H18" i="1"/>
  <c r="H19" i="1"/>
  <c r="H20" i="1"/>
  <c r="H21" i="1"/>
  <c r="H22" i="1"/>
  <c r="H23" i="1"/>
  <c r="H24" i="1"/>
  <c r="H15" i="1"/>
  <c r="H13" i="1"/>
</calcChain>
</file>

<file path=xl/sharedStrings.xml><?xml version="1.0" encoding="utf-8"?>
<sst xmlns="http://schemas.openxmlformats.org/spreadsheetml/2006/main" count="480" uniqueCount="140">
  <si>
    <t>No</t>
  </si>
  <si>
    <t>JENIS KEGIATAN</t>
  </si>
  <si>
    <t>SATUAN</t>
  </si>
  <si>
    <t>PRE NURSERY</t>
  </si>
  <si>
    <t>Isi Polybag  (Pre Nursery)</t>
  </si>
  <si>
    <t>Koker</t>
  </si>
  <si>
    <t>Weeding (Pre Nursery)</t>
  </si>
  <si>
    <t>MAIN NURSERY</t>
  </si>
  <si>
    <t>Isi Polybag Besar  (Main Nursery)</t>
  </si>
  <si>
    <t>Angkut Polybag (Main Nursery)</t>
  </si>
  <si>
    <t>Susun Polybag (Main Nursery)</t>
  </si>
  <si>
    <t>Lining &amp; Ajir (Main Nursery)</t>
  </si>
  <si>
    <t>Bor Lubang Tanam (Main Nursery)</t>
  </si>
  <si>
    <t>Tanam Bibit (Main Nursery)</t>
  </si>
  <si>
    <t>Phn</t>
  </si>
  <si>
    <t>Pemupukan Dosis 15 gram (Main Nursery)</t>
  </si>
  <si>
    <t>Pemupukan Dosis 15-30 gram (Main Nursery)</t>
  </si>
  <si>
    <t>Pemupukan Dosis 30-80 gram (Main Nursery)</t>
  </si>
  <si>
    <t>Pemupukan Dosis &gt; 80 gram (Main Nursery)</t>
  </si>
  <si>
    <t>Weeding (main nursery) - Bawah</t>
  </si>
  <si>
    <t>Weeding (main nursery) - Atas</t>
  </si>
  <si>
    <t>Penyemprotan Polybag</t>
  </si>
  <si>
    <t>TANAM</t>
  </si>
  <si>
    <t xml:space="preserve">Patok panjang 90 Cm </t>
  </si>
  <si>
    <t>Pcs</t>
  </si>
  <si>
    <t>Lining titik tanam</t>
  </si>
  <si>
    <t>Titik</t>
  </si>
  <si>
    <t>Lubang tanam ( uk : 60cm x 60cm x 60 cm )</t>
  </si>
  <si>
    <t>Lubang</t>
  </si>
  <si>
    <t>Tanam Bibit</t>
  </si>
  <si>
    <t>Tanam Sulam</t>
  </si>
  <si>
    <t>Tanam sisip</t>
  </si>
  <si>
    <t>PEMUPUKAN</t>
  </si>
  <si>
    <t>Pemupukan Dosis 50 Gr/Phn</t>
  </si>
  <si>
    <t>Ha</t>
  </si>
  <si>
    <t>Pemupukan Dosis 75 Gr/Phn</t>
  </si>
  <si>
    <t>Pemupukan Dosis 80 Gr/Phn</t>
  </si>
  <si>
    <t>Pemupukan Dosis 100 Gr/Phn</t>
  </si>
  <si>
    <t>Pemupukan Dosis 150 Gr/Phn</t>
  </si>
  <si>
    <t>Pemupukan Dosis 250 Gr/Phn</t>
  </si>
  <si>
    <t>Pemupukan Dosis 300 Gr/Phn</t>
  </si>
  <si>
    <t>Pemupukan Dosis 400 Gr/Phn</t>
  </si>
  <si>
    <t>Pemupukan Dosis 500 Gr/Phn</t>
  </si>
  <si>
    <t>Pemupukan Dosis 600 Gr/Phn</t>
  </si>
  <si>
    <t>Pemupukan Dosis 750 Gr/Phn</t>
  </si>
  <si>
    <t>Pemupukan Dosis 800 Gr/Phn</t>
  </si>
  <si>
    <t>Pemupukan Dosis 1 Kg/Phn</t>
  </si>
  <si>
    <t>Pemupukan Dosis 1,2 Kg/Phn</t>
  </si>
  <si>
    <t>Pemupukan Dosis 1,25 Kg/Phn</t>
  </si>
  <si>
    <t>Pemupukan Dosis 1,5 Kg/Phn</t>
  </si>
  <si>
    <t>Pemupukan Dosis 1,75 Kg/Phn</t>
  </si>
  <si>
    <t>Pemupukan Dosis 2 Kg/Phn</t>
  </si>
  <si>
    <t>Pemupukan Dosis 2,25 Kg/Phn</t>
  </si>
  <si>
    <t>Pemupukan Dosis 2,5 Kg/Phn</t>
  </si>
  <si>
    <t>Pemupukan Dosis 2,75 Kg/Phn</t>
  </si>
  <si>
    <t>Pemupukan Dosis 3 Kg/Phn</t>
  </si>
  <si>
    <t>Pemupukan Dosis 3,5 Kg/Phn</t>
  </si>
  <si>
    <t>Pemupukan Dosis 5 Kg/Phn</t>
  </si>
  <si>
    <t>Pemupukan Dosis 1 Ton/Ha</t>
  </si>
  <si>
    <t>WEEDING(Manual)</t>
  </si>
  <si>
    <t>Garuk Piringan 1,5m</t>
  </si>
  <si>
    <t>Garuk Piringan 2,0m</t>
  </si>
  <si>
    <t xml:space="preserve">Dongkel Anak Kayu </t>
  </si>
  <si>
    <t xml:space="preserve">Babat Anak Kayu Ringan </t>
  </si>
  <si>
    <t>Babat Anak Kayu Sedang</t>
  </si>
  <si>
    <t>Babat Anak Kayu Berat</t>
  </si>
  <si>
    <t>Babat Das ( Daerah aliran sungai )</t>
  </si>
  <si>
    <t>Babat Anak Kayu ekstra</t>
  </si>
  <si>
    <t>Tarik Kacangan</t>
  </si>
  <si>
    <t>Tarik Wakira</t>
  </si>
  <si>
    <t>WEEDING(Semprot)</t>
  </si>
  <si>
    <t>Semprot Gulma Awal - TBM 1&amp;2</t>
  </si>
  <si>
    <t>Semprot Gulma TBM 3 - TM  (KANBAST)</t>
  </si>
  <si>
    <t>Semprot Das (7 meter dari ujung pelepah) - KANBAST(25%)</t>
  </si>
  <si>
    <t>Semprot Siletan Blanket 100 % (5% LUASAN)</t>
  </si>
  <si>
    <t>Semprot Piringan (ROUND UP)</t>
  </si>
  <si>
    <t>Semprot Piringan (KANBAST)</t>
  </si>
  <si>
    <t>Semprot Tepi Jalan</t>
  </si>
  <si>
    <t xml:space="preserve">Semprot Lalang </t>
  </si>
  <si>
    <t>Wiping Lalang</t>
  </si>
  <si>
    <t>Semprot Jalur Panen ROUND UP</t>
  </si>
  <si>
    <t>Semprot Jalur Panen KANBAST</t>
  </si>
  <si>
    <t>Semprot Wakira  (5% LUASAN)</t>
  </si>
  <si>
    <t>Pest and Disease</t>
  </si>
  <si>
    <t>Semprot Belalang</t>
  </si>
  <si>
    <t>Semprot Ulat Kantong</t>
  </si>
  <si>
    <t xml:space="preserve">Semprot Ryap </t>
  </si>
  <si>
    <t>Pasang Racun Tikus</t>
  </si>
  <si>
    <t>LCC</t>
  </si>
  <si>
    <t>Tanam LCC Sisip</t>
  </si>
  <si>
    <t>Tanam LCC Tabur</t>
  </si>
  <si>
    <t>Tanam LCC Tugal</t>
  </si>
  <si>
    <t>Palm Sanitation</t>
  </si>
  <si>
    <t xml:space="preserve">Kastrasi </t>
  </si>
  <si>
    <t>Sanitasi</t>
  </si>
  <si>
    <t>Pemangkasan (Pruning)</t>
  </si>
  <si>
    <t>Pohon Afkir/non produktif (0.5 % luasan)</t>
  </si>
  <si>
    <t>BENSIN 0.2L/PHN</t>
  </si>
  <si>
    <t>TRE</t>
  </si>
  <si>
    <t>Patroli Api</t>
  </si>
  <si>
    <t>BENSIN 0.2L/HA</t>
  </si>
  <si>
    <t>HA</t>
  </si>
  <si>
    <t>Marking</t>
  </si>
  <si>
    <t>Pembuatan patok Batas (2 pcs/30Ha)</t>
  </si>
  <si>
    <t>Perawatan patok batas</t>
  </si>
  <si>
    <t>Nomor Hanca (CAT MINYAK 0.5KG/PCS;BESIN 0.2L/CAT 1KG)</t>
  </si>
  <si>
    <t>Soil Conservation/Limbah/Others)</t>
  </si>
  <si>
    <t>Tapak Meja 2 x 2meter (0.2% luasan)</t>
  </si>
  <si>
    <t>Tapak Kuda 2 x 2meter</t>
  </si>
  <si>
    <t>Tapak Kuda 3 x 3meter</t>
  </si>
  <si>
    <t>Pembuatan TPH (2pcs/Ha)</t>
  </si>
  <si>
    <t>Titian Panen (1 pcs/Ha)</t>
  </si>
  <si>
    <t>Aplikasi Limbah Padat (5% luasan)</t>
  </si>
  <si>
    <t>Susun Janjang Kosong (5% Luasan)</t>
  </si>
  <si>
    <t>Jalan Gerobak (10m/Ha)</t>
  </si>
  <si>
    <t>Jalan Setapak Diteras</t>
  </si>
  <si>
    <t>Unit</t>
  </si>
  <si>
    <t>Bunch Census &amp; leaf sampling</t>
  </si>
  <si>
    <t>Tanam &amp; Rawat Casia/turnera</t>
  </si>
  <si>
    <t>Susun Pupuk(50kg)</t>
  </si>
  <si>
    <t>Sak</t>
  </si>
  <si>
    <t>Tangga Teras</t>
  </si>
  <si>
    <t>Mounding Palm (Bumbun Pohon)</t>
  </si>
  <si>
    <t>신규도급단가</t>
    <phoneticPr fontId="5" type="noConversion"/>
  </si>
  <si>
    <t>2021(BIA)</t>
  </si>
  <si>
    <t>TARIF / Ha</t>
  </si>
  <si>
    <t>Upah Rp/hk (UMK)</t>
  </si>
  <si>
    <t>UPAH TARGET/HARI (Rp)</t>
  </si>
  <si>
    <t>PREMI LEBIH TARGET</t>
  </si>
  <si>
    <t>Selisih target vs hasil kerja</t>
  </si>
  <si>
    <t>TARGET KERJA/HARI (senin - Jum'at)</t>
  </si>
  <si>
    <t>TARGET KERJA/HARI (hari sabtu)</t>
  </si>
  <si>
    <r>
      <t xml:space="preserve">TOTAL UPAH </t>
    </r>
    <r>
      <rPr>
        <sz val="11"/>
        <color theme="1"/>
        <rFont val="Calibri"/>
        <family val="2"/>
      </rPr>
      <t>&gt; target</t>
    </r>
    <r>
      <rPr>
        <sz val="11"/>
        <color theme="1"/>
        <rFont val="Calibri"/>
        <family val="2"/>
        <scheme val="minor"/>
      </rPr>
      <t xml:space="preserve"> (Rp)</t>
    </r>
  </si>
  <si>
    <r>
      <t xml:space="preserve">TOTAL UPAH </t>
    </r>
    <r>
      <rPr>
        <sz val="11"/>
        <color theme="1"/>
        <rFont val="Calibri"/>
        <family val="2"/>
      </rPr>
      <t>&lt;</t>
    </r>
    <r>
      <rPr>
        <sz val="11.65"/>
        <color theme="1"/>
        <rFont val="Calibri"/>
        <family val="2"/>
      </rPr>
      <t xml:space="preserve"> 7 target kerja </t>
    </r>
    <r>
      <rPr>
        <sz val="11"/>
        <color theme="1"/>
        <rFont val="Calibri"/>
        <family val="2"/>
        <scheme val="minor"/>
      </rPr>
      <t>(Rp)</t>
    </r>
  </si>
  <si>
    <t>contoh hasil kerja lebih dari target kerja (senin-jum'at)</t>
  </si>
  <si>
    <t>contoh hasil kerja tidak dapat target kerja (senin-jum'at)</t>
  </si>
  <si>
    <t>contoh hasil kerja lebih dari target kerja (sabtu)</t>
  </si>
  <si>
    <t>contoh hasil kerja tidak dapat target kerja (sabtu)</t>
  </si>
  <si>
    <r>
      <t xml:space="preserve">TOTAL UPAH </t>
    </r>
    <r>
      <rPr>
        <sz val="11"/>
        <color theme="1"/>
        <rFont val="Calibri"/>
        <family val="2"/>
      </rPr>
      <t>&lt;</t>
    </r>
    <r>
      <rPr>
        <sz val="11.65"/>
        <color theme="1"/>
        <rFont val="Calibri"/>
        <family val="2"/>
      </rPr>
      <t xml:space="preserve"> target kerja </t>
    </r>
    <r>
      <rPr>
        <sz val="11"/>
        <color theme="1"/>
        <rFont val="Calibri"/>
        <family val="2"/>
        <scheme val="minor"/>
      </rPr>
      <t>(Rp)</t>
    </r>
  </si>
  <si>
    <t>SISTEM UPAH DAN KERJA TENAGA KERJA PERAWATAN (KARYAWAN PT. 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</si>
</sst>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3"/>
      <charset val="129"/>
      <scheme val="minor"/>
    </font>
    <font>
      <b/>
      <sz val="12"/>
      <color theme="1"/>
      <name val="Calibri"/>
      <family val="3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sz val="11.65"/>
      <color theme="1"/>
      <name val="Calibri"/>
      <family val="2"/>
    </font>
    <font>
      <b/>
      <sz val="16"/>
      <name val="Arial Black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0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vertical="center"/>
    </xf>
    <xf numFmtId="0" fontId="4" fillId="2" borderId="1" xfId="1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0" fillId="0" borderId="0" xfId="1" applyNumberFormat="1" applyFont="1"/>
    <xf numFmtId="165" fontId="0" fillId="0" borderId="1" xfId="1" applyNumberFormat="1" applyFont="1" applyBorder="1"/>
    <xf numFmtId="0" fontId="4" fillId="0" borderId="1" xfId="1" quotePrefix="1" applyNumberFormat="1" applyFont="1" applyFill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5" fontId="0" fillId="0" borderId="1" xfId="1" applyNumberFormat="1" applyFont="1" applyBorder="1" applyAlignment="1">
      <alignment horizontal="right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68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/>
    <xf numFmtId="165" fontId="0" fillId="2" borderId="1" xfId="0" applyNumberFormat="1" applyFill="1" applyBorder="1"/>
    <xf numFmtId="164" fontId="0" fillId="2" borderId="1" xfId="1" applyFont="1" applyFill="1" applyBorder="1"/>
    <xf numFmtId="166" fontId="0" fillId="2" borderId="1" xfId="1" applyNumberFormat="1" applyFont="1" applyFill="1" applyBorder="1"/>
    <xf numFmtId="0" fontId="0" fillId="0" borderId="1" xfId="0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64" fontId="0" fillId="2" borderId="1" xfId="1" applyNumberFormat="1" applyFont="1" applyFill="1" applyBorder="1"/>
    <xf numFmtId="1" fontId="0" fillId="0" borderId="2" xfId="0" applyNumberForma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4" fontId="0" fillId="2" borderId="4" xfId="1" applyFont="1" applyFill="1" applyBorder="1"/>
    <xf numFmtId="165" fontId="0" fillId="0" borderId="4" xfId="0" applyNumberForma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0" fillId="0" borderId="0" xfId="1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65" fontId="0" fillId="0" borderId="0" xfId="0" applyNumberFormat="1" applyBorder="1"/>
    <xf numFmtId="167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Border="1"/>
    <xf numFmtId="0" fontId="4" fillId="0" borderId="6" xfId="0" applyFont="1" applyBorder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164" fontId="0" fillId="0" borderId="0" xfId="1" applyFont="1" applyFill="1" applyBorder="1"/>
    <xf numFmtId="165" fontId="0" fillId="0" borderId="0" xfId="0" applyNumberFormat="1" applyFill="1" applyBorder="1"/>
    <xf numFmtId="164" fontId="0" fillId="0" borderId="0" xfId="1" applyNumberFormat="1" applyFont="1" applyFill="1" applyBorder="1"/>
    <xf numFmtId="0" fontId="4" fillId="0" borderId="4" xfId="0" applyFont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4" fontId="0" fillId="2" borderId="4" xfId="1" applyNumberFormat="1" applyFont="1" applyFill="1" applyBorder="1"/>
    <xf numFmtId="2" fontId="0" fillId="0" borderId="7" xfId="0" applyNumberForma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165" fontId="4" fillId="0" borderId="9" xfId="1" applyNumberFormat="1" applyFont="1" applyFill="1" applyBorder="1" applyAlignment="1">
      <alignment vertical="center"/>
    </xf>
    <xf numFmtId="165" fontId="0" fillId="0" borderId="9" xfId="1" applyNumberFormat="1" applyFont="1" applyFill="1" applyBorder="1"/>
    <xf numFmtId="165" fontId="0" fillId="0" borderId="9" xfId="1" applyNumberFormat="1" applyFont="1" applyFill="1" applyBorder="1" applyAlignment="1">
      <alignment horizontal="right" vertical="center"/>
    </xf>
    <xf numFmtId="164" fontId="0" fillId="0" borderId="9" xfId="1" applyFont="1" applyFill="1" applyBorder="1"/>
    <xf numFmtId="165" fontId="0" fillId="0" borderId="9" xfId="0" applyNumberFormat="1" applyFill="1" applyBorder="1"/>
    <xf numFmtId="164" fontId="0" fillId="0" borderId="9" xfId="1" applyNumberFormat="1" applyFont="1" applyFill="1" applyBorder="1"/>
    <xf numFmtId="167" fontId="0" fillId="0" borderId="9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view="pageBreakPreview" zoomScaleNormal="106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E60" sqref="E12:E60"/>
    </sheetView>
  </sheetViews>
  <sheetFormatPr defaultRowHeight="15"/>
  <cols>
    <col min="1" max="1" width="2.85546875" style="11" bestFit="1" customWidth="1"/>
    <col min="2" max="2" width="29.28515625" style="11" customWidth="1"/>
    <col min="3" max="3" width="6.42578125" style="11" customWidth="1"/>
    <col min="4" max="4" width="11.7109375" style="12" customWidth="1"/>
    <col min="5" max="5" width="9.140625" style="19" customWidth="1"/>
    <col min="6" max="6" width="8.140625" style="19" customWidth="1"/>
    <col min="7" max="7" width="12.7109375" customWidth="1"/>
    <col min="9" max="9" width="10.7109375" customWidth="1"/>
    <col min="10" max="10" width="9.140625" customWidth="1"/>
    <col min="13" max="13" width="9.7109375" customWidth="1"/>
    <col min="14" max="14" width="12.42578125" customWidth="1"/>
    <col min="17" max="17" width="10.28515625" customWidth="1"/>
    <col min="18" max="18" width="13" customWidth="1"/>
  </cols>
  <sheetData>
    <row r="1" spans="1:18" ht="24.75">
      <c r="A1" s="98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idden="1"/>
    <row r="4" spans="1:18">
      <c r="A4" s="14"/>
      <c r="B4" s="14"/>
      <c r="C4" s="14"/>
      <c r="D4" s="14"/>
    </row>
    <row r="5" spans="1:18" hidden="1">
      <c r="A5" s="1"/>
      <c r="B5" s="2"/>
      <c r="C5" s="2"/>
      <c r="D5" s="3" t="s">
        <v>123</v>
      </c>
    </row>
    <row r="6" spans="1:18">
      <c r="A6" s="1"/>
      <c r="B6" s="2"/>
      <c r="C6" s="2"/>
      <c r="D6" s="3"/>
    </row>
    <row r="7" spans="1:18">
      <c r="A7" s="1"/>
      <c r="B7" s="2"/>
      <c r="C7" s="2"/>
      <c r="D7" s="3"/>
    </row>
    <row r="8" spans="1:18" ht="33.75" customHeight="1">
      <c r="A8" s="15" t="s">
        <v>0</v>
      </c>
      <c r="B8" s="44" t="s">
        <v>1</v>
      </c>
      <c r="C8" s="79" t="s">
        <v>125</v>
      </c>
      <c r="D8" s="79"/>
      <c r="E8" s="80" t="s">
        <v>126</v>
      </c>
      <c r="F8" s="81" t="s">
        <v>128</v>
      </c>
      <c r="G8" s="78" t="s">
        <v>130</v>
      </c>
      <c r="H8" s="77" t="s">
        <v>127</v>
      </c>
      <c r="I8" s="78" t="s">
        <v>131</v>
      </c>
      <c r="J8" s="77" t="s">
        <v>127</v>
      </c>
      <c r="K8" s="88" t="s">
        <v>134</v>
      </c>
      <c r="L8" s="88"/>
      <c r="M8" s="88" t="s">
        <v>129</v>
      </c>
      <c r="N8" s="88" t="s">
        <v>132</v>
      </c>
      <c r="O8" s="88" t="s">
        <v>135</v>
      </c>
      <c r="P8" s="88"/>
      <c r="Q8" s="88" t="s">
        <v>129</v>
      </c>
      <c r="R8" s="88" t="s">
        <v>133</v>
      </c>
    </row>
    <row r="9" spans="1:18" ht="26.25" customHeight="1">
      <c r="A9" s="15"/>
      <c r="B9" s="15"/>
      <c r="C9" s="13" t="s">
        <v>2</v>
      </c>
      <c r="D9" s="17" t="s">
        <v>124</v>
      </c>
      <c r="E9" s="80"/>
      <c r="F9" s="81"/>
      <c r="G9" s="78"/>
      <c r="H9" s="77"/>
      <c r="I9" s="78"/>
      <c r="J9" s="77"/>
      <c r="K9" s="88"/>
      <c r="L9" s="88"/>
      <c r="M9" s="88"/>
      <c r="N9" s="88"/>
      <c r="O9" s="88"/>
      <c r="P9" s="88"/>
      <c r="Q9" s="88"/>
      <c r="R9" s="88"/>
    </row>
    <row r="10" spans="1:18">
      <c r="A10" s="15"/>
      <c r="B10" s="15"/>
      <c r="C10" s="13"/>
      <c r="D10" s="21"/>
      <c r="E10" s="22"/>
      <c r="F10" s="22"/>
      <c r="G10" s="33"/>
      <c r="H10" s="27"/>
      <c r="I10" s="33"/>
      <c r="J10" s="27"/>
      <c r="K10" s="89"/>
      <c r="L10" s="89"/>
      <c r="M10" s="29"/>
      <c r="N10" s="27"/>
      <c r="O10" s="89"/>
      <c r="P10" s="89"/>
      <c r="Q10" s="29"/>
      <c r="R10" s="27"/>
    </row>
    <row r="11" spans="1:18">
      <c r="A11" s="23" t="s">
        <v>3</v>
      </c>
      <c r="B11" s="23"/>
      <c r="C11" s="23"/>
      <c r="D11" s="23"/>
      <c r="E11" s="20"/>
      <c r="F11" s="20"/>
      <c r="G11" s="34"/>
      <c r="H11" s="27"/>
      <c r="I11" s="34"/>
      <c r="J11" s="27"/>
      <c r="K11" s="89"/>
      <c r="L11" s="89"/>
      <c r="M11" s="29"/>
      <c r="N11" s="27"/>
      <c r="O11" s="89"/>
      <c r="P11" s="89"/>
      <c r="Q11" s="29"/>
      <c r="R11" s="27"/>
    </row>
    <row r="12" spans="1:18">
      <c r="A12" s="4">
        <v>1</v>
      </c>
      <c r="B12" s="5" t="s">
        <v>4</v>
      </c>
      <c r="C12" s="4" t="s">
        <v>5</v>
      </c>
      <c r="D12" s="6">
        <v>350</v>
      </c>
      <c r="E12" s="20">
        <v>142477</v>
      </c>
      <c r="F12" s="24">
        <v>5000</v>
      </c>
      <c r="G12" s="35">
        <v>401.90857142857141</v>
      </c>
      <c r="H12" s="28">
        <f>SUM(E12,F12)</f>
        <v>147477</v>
      </c>
      <c r="I12" s="35">
        <f>5/7*G12</f>
        <v>287.07755102040818</v>
      </c>
      <c r="J12" s="28">
        <f>SUM(E12,F12)</f>
        <v>147477</v>
      </c>
      <c r="K12" s="86">
        <v>500</v>
      </c>
      <c r="L12" s="87"/>
      <c r="M12" s="30">
        <f>K12-G12</f>
        <v>98.091428571428594</v>
      </c>
      <c r="N12" s="28">
        <f t="shared" ref="N12:N34" si="0">D12*M12+(E12+F12)</f>
        <v>181809</v>
      </c>
      <c r="O12" s="86">
        <v>398</v>
      </c>
      <c r="P12" s="87"/>
      <c r="Q12" s="30">
        <f>O12-G12</f>
        <v>-3.9085714285714062</v>
      </c>
      <c r="R12" s="28">
        <f>D12*Q12+E12</f>
        <v>141109</v>
      </c>
    </row>
    <row r="13" spans="1:18">
      <c r="A13" s="4">
        <v>2</v>
      </c>
      <c r="B13" s="5" t="s">
        <v>6</v>
      </c>
      <c r="C13" s="4" t="s">
        <v>5</v>
      </c>
      <c r="D13" s="6">
        <v>15</v>
      </c>
      <c r="E13" s="20">
        <v>142477</v>
      </c>
      <c r="F13" s="24">
        <v>5000</v>
      </c>
      <c r="G13" s="35">
        <v>9377.8666666666668</v>
      </c>
      <c r="H13" s="28">
        <f>SUM(E13,F13)</f>
        <v>147477</v>
      </c>
      <c r="I13" s="35">
        <f>5/7*G13</f>
        <v>6698.4761904761908</v>
      </c>
      <c r="J13" s="28">
        <f t="shared" ref="J13:J81" si="1">SUM(E13,F13)</f>
        <v>147477</v>
      </c>
      <c r="K13" s="82">
        <v>9500</v>
      </c>
      <c r="L13" s="83"/>
      <c r="M13" s="30">
        <f>K13-G13</f>
        <v>122.13333333333321</v>
      </c>
      <c r="N13" s="28">
        <f t="shared" si="0"/>
        <v>149309</v>
      </c>
      <c r="O13" s="82">
        <v>9200</v>
      </c>
      <c r="P13" s="83"/>
      <c r="Q13" s="30">
        <f>O13-G13</f>
        <v>-177.86666666666679</v>
      </c>
      <c r="R13" s="28">
        <f>D13*Q13+E13</f>
        <v>139809</v>
      </c>
    </row>
    <row r="14" spans="1:18">
      <c r="A14" s="23" t="s">
        <v>7</v>
      </c>
      <c r="B14" s="23"/>
      <c r="C14" s="23"/>
      <c r="D14" s="23"/>
      <c r="E14" s="20"/>
      <c r="F14" s="25"/>
      <c r="G14" s="36"/>
      <c r="H14" s="27"/>
      <c r="I14" s="36"/>
      <c r="J14" s="28">
        <f t="shared" si="1"/>
        <v>0</v>
      </c>
      <c r="K14" s="84"/>
      <c r="L14" s="85"/>
      <c r="M14" s="30"/>
      <c r="N14" s="28">
        <f t="shared" si="0"/>
        <v>0</v>
      </c>
      <c r="O14" s="84"/>
      <c r="P14" s="85"/>
      <c r="Q14" s="30"/>
      <c r="R14" s="28"/>
    </row>
    <row r="15" spans="1:18">
      <c r="A15" s="4">
        <v>1</v>
      </c>
      <c r="B15" s="5" t="s">
        <v>8</v>
      </c>
      <c r="C15" s="4" t="s">
        <v>5</v>
      </c>
      <c r="D15" s="7">
        <v>650</v>
      </c>
      <c r="E15" s="20">
        <v>142477</v>
      </c>
      <c r="F15" s="24">
        <v>5000</v>
      </c>
      <c r="G15" s="35">
        <v>216.41230769230771</v>
      </c>
      <c r="H15" s="28">
        <f t="shared" ref="H15:H27" si="2">SUM(E15,F15)</f>
        <v>147477</v>
      </c>
      <c r="I15" s="35">
        <f t="shared" ref="I15:I46" si="3">5/7*G15</f>
        <v>154.58021978021981</v>
      </c>
      <c r="J15" s="28">
        <f t="shared" si="1"/>
        <v>147477</v>
      </c>
      <c r="K15" s="86">
        <v>300</v>
      </c>
      <c r="L15" s="87"/>
      <c r="M15" s="30">
        <f t="shared" ref="M15:M27" si="4">K15-G15</f>
        <v>83.587692307692294</v>
      </c>
      <c r="N15" s="28">
        <f t="shared" si="0"/>
        <v>201809</v>
      </c>
      <c r="O15" s="86">
        <v>200</v>
      </c>
      <c r="P15" s="87"/>
      <c r="Q15" s="30">
        <f t="shared" ref="Q15:Q60" si="5">O15-G15</f>
        <v>-16.412307692307706</v>
      </c>
      <c r="R15" s="28">
        <f t="shared" ref="R15:R46" si="6">D15*Q15+E15</f>
        <v>131809</v>
      </c>
    </row>
    <row r="16" spans="1:18">
      <c r="A16" s="4">
        <v>2</v>
      </c>
      <c r="B16" s="5" t="s">
        <v>9</v>
      </c>
      <c r="C16" s="4" t="s">
        <v>5</v>
      </c>
      <c r="D16" s="7">
        <v>300</v>
      </c>
      <c r="E16" s="20">
        <v>142477</v>
      </c>
      <c r="F16" s="24">
        <v>5000</v>
      </c>
      <c r="G16" s="35">
        <v>468.89333333333332</v>
      </c>
      <c r="H16" s="28">
        <f t="shared" si="2"/>
        <v>147477</v>
      </c>
      <c r="I16" s="35">
        <f t="shared" si="3"/>
        <v>334.9238095238095</v>
      </c>
      <c r="J16" s="28">
        <f t="shared" si="1"/>
        <v>147477</v>
      </c>
      <c r="K16" s="86">
        <v>500</v>
      </c>
      <c r="L16" s="87"/>
      <c r="M16" s="30">
        <f t="shared" si="4"/>
        <v>31.106666666666683</v>
      </c>
      <c r="N16" s="28">
        <f t="shared" si="0"/>
        <v>156809</v>
      </c>
      <c r="O16" s="86">
        <v>400</v>
      </c>
      <c r="P16" s="87"/>
      <c r="Q16" s="30">
        <f t="shared" si="5"/>
        <v>-68.893333333333317</v>
      </c>
      <c r="R16" s="28">
        <f t="shared" si="6"/>
        <v>121809</v>
      </c>
    </row>
    <row r="17" spans="1:18">
      <c r="A17" s="4">
        <v>3</v>
      </c>
      <c r="B17" s="5" t="s">
        <v>10</v>
      </c>
      <c r="C17" s="4" t="s">
        <v>5</v>
      </c>
      <c r="D17" s="7">
        <v>600</v>
      </c>
      <c r="E17" s="20">
        <v>142477</v>
      </c>
      <c r="F17" s="24">
        <v>5000</v>
      </c>
      <c r="G17" s="35">
        <v>234.44666666666666</v>
      </c>
      <c r="H17" s="28">
        <f t="shared" si="2"/>
        <v>147477</v>
      </c>
      <c r="I17" s="35">
        <f t="shared" si="3"/>
        <v>167.46190476190475</v>
      </c>
      <c r="J17" s="28">
        <f t="shared" si="1"/>
        <v>147477</v>
      </c>
      <c r="K17" s="86">
        <v>300</v>
      </c>
      <c r="L17" s="87"/>
      <c r="M17" s="30">
        <f t="shared" si="4"/>
        <v>65.553333333333342</v>
      </c>
      <c r="N17" s="28">
        <f t="shared" si="0"/>
        <v>186809</v>
      </c>
      <c r="O17" s="86">
        <v>200</v>
      </c>
      <c r="P17" s="87"/>
      <c r="Q17" s="30">
        <f t="shared" si="5"/>
        <v>-34.446666666666658</v>
      </c>
      <c r="R17" s="28">
        <f t="shared" si="6"/>
        <v>121809</v>
      </c>
    </row>
    <row r="18" spans="1:18">
      <c r="A18" s="4">
        <v>4</v>
      </c>
      <c r="B18" s="5" t="s">
        <v>11</v>
      </c>
      <c r="C18" s="4" t="s">
        <v>5</v>
      </c>
      <c r="D18" s="7">
        <v>290</v>
      </c>
      <c r="E18" s="20">
        <v>142477</v>
      </c>
      <c r="F18" s="24">
        <v>5000</v>
      </c>
      <c r="G18" s="35">
        <v>485.06206896551726</v>
      </c>
      <c r="H18" s="28">
        <f t="shared" si="2"/>
        <v>147477</v>
      </c>
      <c r="I18" s="35">
        <f t="shared" si="3"/>
        <v>346.4729064039409</v>
      </c>
      <c r="J18" s="28">
        <f t="shared" si="1"/>
        <v>147477</v>
      </c>
      <c r="K18" s="86">
        <v>500</v>
      </c>
      <c r="L18" s="87"/>
      <c r="M18" s="30">
        <f t="shared" si="4"/>
        <v>14.937931034482745</v>
      </c>
      <c r="N18" s="28">
        <f t="shared" si="0"/>
        <v>151809</v>
      </c>
      <c r="O18" s="86">
        <v>400</v>
      </c>
      <c r="P18" s="87"/>
      <c r="Q18" s="30">
        <f t="shared" si="5"/>
        <v>-85.062068965517255</v>
      </c>
      <c r="R18" s="28">
        <f t="shared" si="6"/>
        <v>117809</v>
      </c>
    </row>
    <row r="19" spans="1:18">
      <c r="A19" s="4">
        <v>5</v>
      </c>
      <c r="B19" s="5" t="s">
        <v>12</v>
      </c>
      <c r="C19" s="4" t="s">
        <v>5</v>
      </c>
      <c r="D19" s="7">
        <v>315</v>
      </c>
      <c r="E19" s="20">
        <v>142477</v>
      </c>
      <c r="F19" s="24">
        <v>5000</v>
      </c>
      <c r="G19" s="35">
        <v>446.56507936507938</v>
      </c>
      <c r="H19" s="28">
        <f t="shared" si="2"/>
        <v>147477</v>
      </c>
      <c r="I19" s="35">
        <f t="shared" si="3"/>
        <v>318.97505668934241</v>
      </c>
      <c r="J19" s="28">
        <f t="shared" si="1"/>
        <v>147477</v>
      </c>
      <c r="K19" s="86">
        <v>500</v>
      </c>
      <c r="L19" s="87"/>
      <c r="M19" s="30">
        <f t="shared" si="4"/>
        <v>53.434920634920616</v>
      </c>
      <c r="N19" s="28">
        <f t="shared" si="0"/>
        <v>164309</v>
      </c>
      <c r="O19" s="86">
        <v>400</v>
      </c>
      <c r="P19" s="87"/>
      <c r="Q19" s="30">
        <f t="shared" si="5"/>
        <v>-46.565079365079384</v>
      </c>
      <c r="R19" s="28">
        <f t="shared" si="6"/>
        <v>127809</v>
      </c>
    </row>
    <row r="20" spans="1:18">
      <c r="A20" s="4">
        <v>6</v>
      </c>
      <c r="B20" s="5" t="s">
        <v>13</v>
      </c>
      <c r="C20" s="4" t="s">
        <v>14</v>
      </c>
      <c r="D20" s="7">
        <v>350</v>
      </c>
      <c r="E20" s="20">
        <v>142477</v>
      </c>
      <c r="F20" s="24">
        <v>5000</v>
      </c>
      <c r="G20" s="35">
        <v>401.90857142857141</v>
      </c>
      <c r="H20" s="28">
        <f t="shared" si="2"/>
        <v>147477</v>
      </c>
      <c r="I20" s="35">
        <f t="shared" si="3"/>
        <v>287.07755102040818</v>
      </c>
      <c r="J20" s="28">
        <f t="shared" si="1"/>
        <v>147477</v>
      </c>
      <c r="K20" s="86">
        <v>420</v>
      </c>
      <c r="L20" s="87"/>
      <c r="M20" s="30">
        <f t="shared" si="4"/>
        <v>18.091428571428594</v>
      </c>
      <c r="N20" s="28">
        <f t="shared" si="0"/>
        <v>153809</v>
      </c>
      <c r="O20" s="86">
        <v>390</v>
      </c>
      <c r="P20" s="87"/>
      <c r="Q20" s="30">
        <f t="shared" si="5"/>
        <v>-11.908571428571406</v>
      </c>
      <c r="R20" s="28">
        <f t="shared" si="6"/>
        <v>138309</v>
      </c>
    </row>
    <row r="21" spans="1:18">
      <c r="A21" s="4">
        <v>7</v>
      </c>
      <c r="B21" s="5" t="s">
        <v>15</v>
      </c>
      <c r="C21" s="4" t="s">
        <v>14</v>
      </c>
      <c r="D21" s="7">
        <v>41</v>
      </c>
      <c r="E21" s="20">
        <v>142477</v>
      </c>
      <c r="F21" s="24">
        <v>5000</v>
      </c>
      <c r="G21" s="35">
        <v>3430.9268292682927</v>
      </c>
      <c r="H21" s="28">
        <f t="shared" si="2"/>
        <v>147477</v>
      </c>
      <c r="I21" s="35">
        <f t="shared" si="3"/>
        <v>2450.6620209059233</v>
      </c>
      <c r="J21" s="28">
        <f t="shared" si="1"/>
        <v>147477</v>
      </c>
      <c r="K21" s="82">
        <v>3450</v>
      </c>
      <c r="L21" s="83"/>
      <c r="M21" s="30">
        <f t="shared" si="4"/>
        <v>19.073170731707251</v>
      </c>
      <c r="N21" s="28">
        <f t="shared" si="0"/>
        <v>148259</v>
      </c>
      <c r="O21" s="82">
        <v>3400</v>
      </c>
      <c r="P21" s="83"/>
      <c r="Q21" s="30">
        <f t="shared" si="5"/>
        <v>-30.926829268292749</v>
      </c>
      <c r="R21" s="28">
        <f t="shared" si="6"/>
        <v>141209</v>
      </c>
    </row>
    <row r="22" spans="1:18">
      <c r="A22" s="4">
        <v>8</v>
      </c>
      <c r="B22" s="5" t="s">
        <v>16</v>
      </c>
      <c r="C22" s="4" t="s">
        <v>14</v>
      </c>
      <c r="D22" s="7">
        <v>46</v>
      </c>
      <c r="E22" s="20">
        <v>142477</v>
      </c>
      <c r="F22" s="24">
        <v>5000</v>
      </c>
      <c r="G22" s="35">
        <v>3058</v>
      </c>
      <c r="H22" s="28">
        <f t="shared" si="2"/>
        <v>147477</v>
      </c>
      <c r="I22" s="35">
        <f t="shared" si="3"/>
        <v>2184.2857142857142</v>
      </c>
      <c r="J22" s="28">
        <f t="shared" si="1"/>
        <v>147477</v>
      </c>
      <c r="K22" s="82">
        <v>3060</v>
      </c>
      <c r="L22" s="83"/>
      <c r="M22" s="30">
        <f t="shared" si="4"/>
        <v>2</v>
      </c>
      <c r="N22" s="28">
        <f t="shared" si="0"/>
        <v>147569</v>
      </c>
      <c r="O22" s="82">
        <v>3000</v>
      </c>
      <c r="P22" s="83"/>
      <c r="Q22" s="30">
        <f t="shared" si="5"/>
        <v>-58</v>
      </c>
      <c r="R22" s="28">
        <f t="shared" si="6"/>
        <v>139809</v>
      </c>
    </row>
    <row r="23" spans="1:18">
      <c r="A23" s="4">
        <v>9</v>
      </c>
      <c r="B23" s="5" t="s">
        <v>17</v>
      </c>
      <c r="C23" s="4" t="s">
        <v>14</v>
      </c>
      <c r="D23" s="7">
        <v>48</v>
      </c>
      <c r="E23" s="20">
        <v>142477</v>
      </c>
      <c r="F23" s="24">
        <v>5000</v>
      </c>
      <c r="G23" s="35">
        <v>2930.5833333333335</v>
      </c>
      <c r="H23" s="28">
        <f t="shared" si="2"/>
        <v>147477</v>
      </c>
      <c r="I23" s="35">
        <f t="shared" si="3"/>
        <v>2093.2738095238096</v>
      </c>
      <c r="J23" s="28">
        <f t="shared" si="1"/>
        <v>147477</v>
      </c>
      <c r="K23" s="82">
        <v>3000</v>
      </c>
      <c r="L23" s="83"/>
      <c r="M23" s="30">
        <f t="shared" si="4"/>
        <v>69.416666666666515</v>
      </c>
      <c r="N23" s="28">
        <f t="shared" si="0"/>
        <v>150809</v>
      </c>
      <c r="O23" s="82">
        <v>2900</v>
      </c>
      <c r="P23" s="83"/>
      <c r="Q23" s="30">
        <f t="shared" si="5"/>
        <v>-30.583333333333485</v>
      </c>
      <c r="R23" s="28">
        <f t="shared" si="6"/>
        <v>141009</v>
      </c>
    </row>
    <row r="24" spans="1:18">
      <c r="A24" s="4">
        <v>10</v>
      </c>
      <c r="B24" s="5" t="s">
        <v>18</v>
      </c>
      <c r="C24" s="4" t="s">
        <v>14</v>
      </c>
      <c r="D24" s="7">
        <v>50</v>
      </c>
      <c r="E24" s="20">
        <v>142477</v>
      </c>
      <c r="F24" s="24">
        <v>5000</v>
      </c>
      <c r="G24" s="35">
        <v>2813.36</v>
      </c>
      <c r="H24" s="28">
        <f t="shared" si="2"/>
        <v>147477</v>
      </c>
      <c r="I24" s="35">
        <f t="shared" si="3"/>
        <v>2009.5428571428572</v>
      </c>
      <c r="J24" s="28">
        <f t="shared" si="1"/>
        <v>147477</v>
      </c>
      <c r="K24" s="82">
        <v>2900</v>
      </c>
      <c r="L24" s="83"/>
      <c r="M24" s="30">
        <f t="shared" si="4"/>
        <v>86.639999999999873</v>
      </c>
      <c r="N24" s="28">
        <f t="shared" si="0"/>
        <v>151809</v>
      </c>
      <c r="O24" s="82">
        <v>2800</v>
      </c>
      <c r="P24" s="83"/>
      <c r="Q24" s="30">
        <f t="shared" si="5"/>
        <v>-13.360000000000127</v>
      </c>
      <c r="R24" s="28">
        <f t="shared" si="6"/>
        <v>141809</v>
      </c>
    </row>
    <row r="25" spans="1:18">
      <c r="A25" s="4">
        <v>11</v>
      </c>
      <c r="B25" s="5" t="s">
        <v>19</v>
      </c>
      <c r="C25" s="4" t="s">
        <v>14</v>
      </c>
      <c r="D25" s="7">
        <v>80</v>
      </c>
      <c r="E25" s="20">
        <v>142477</v>
      </c>
      <c r="F25" s="24">
        <v>5000</v>
      </c>
      <c r="G25" s="35">
        <v>1758.35</v>
      </c>
      <c r="H25" s="28">
        <f t="shared" si="2"/>
        <v>147477</v>
      </c>
      <c r="I25" s="35">
        <f t="shared" si="3"/>
        <v>1255.9642857142858</v>
      </c>
      <c r="J25" s="28">
        <f>SUM(E25,F25)</f>
        <v>147477</v>
      </c>
      <c r="K25" s="82">
        <v>1800</v>
      </c>
      <c r="L25" s="83"/>
      <c r="M25" s="30">
        <f t="shared" si="4"/>
        <v>41.650000000000091</v>
      </c>
      <c r="N25" s="28">
        <f t="shared" si="0"/>
        <v>150809</v>
      </c>
      <c r="O25" s="82">
        <v>1700</v>
      </c>
      <c r="P25" s="83"/>
      <c r="Q25" s="30">
        <f t="shared" si="5"/>
        <v>-58.349999999999909</v>
      </c>
      <c r="R25" s="28">
        <f t="shared" si="6"/>
        <v>137809</v>
      </c>
    </row>
    <row r="26" spans="1:18">
      <c r="A26" s="4">
        <v>12</v>
      </c>
      <c r="B26" s="5" t="s">
        <v>20</v>
      </c>
      <c r="C26" s="4" t="s">
        <v>14</v>
      </c>
      <c r="D26" s="7">
        <v>58</v>
      </c>
      <c r="E26" s="20">
        <v>142477</v>
      </c>
      <c r="F26" s="24">
        <v>5000</v>
      </c>
      <c r="G26" s="35">
        <v>2425.3103448275861</v>
      </c>
      <c r="H26" s="28">
        <f t="shared" si="2"/>
        <v>147477</v>
      </c>
      <c r="I26" s="35">
        <f t="shared" si="3"/>
        <v>1732.3645320197043</v>
      </c>
      <c r="J26" s="28">
        <f t="shared" si="1"/>
        <v>147477</v>
      </c>
      <c r="K26" s="82">
        <v>2500</v>
      </c>
      <c r="L26" s="83"/>
      <c r="M26" s="30">
        <f t="shared" si="4"/>
        <v>74.68965517241395</v>
      </c>
      <c r="N26" s="28">
        <f t="shared" si="0"/>
        <v>151809</v>
      </c>
      <c r="O26" s="82">
        <v>2400</v>
      </c>
      <c r="P26" s="83"/>
      <c r="Q26" s="30">
        <f t="shared" si="5"/>
        <v>-25.31034482758605</v>
      </c>
      <c r="R26" s="28">
        <f t="shared" si="6"/>
        <v>141009</v>
      </c>
    </row>
    <row r="27" spans="1:18">
      <c r="A27" s="4">
        <v>13</v>
      </c>
      <c r="B27" s="5" t="s">
        <v>21</v>
      </c>
      <c r="C27" s="4" t="s">
        <v>14</v>
      </c>
      <c r="D27" s="7">
        <v>18</v>
      </c>
      <c r="E27" s="20">
        <v>142477</v>
      </c>
      <c r="F27" s="24">
        <v>5000</v>
      </c>
      <c r="G27" s="35">
        <v>7814.8888888888887</v>
      </c>
      <c r="H27" s="28">
        <f t="shared" si="2"/>
        <v>147477</v>
      </c>
      <c r="I27" s="35">
        <f t="shared" si="3"/>
        <v>5582.063492063492</v>
      </c>
      <c r="J27" s="28">
        <f t="shared" si="1"/>
        <v>147477</v>
      </c>
      <c r="K27" s="82">
        <v>7850</v>
      </c>
      <c r="L27" s="83"/>
      <c r="M27" s="30">
        <f t="shared" si="4"/>
        <v>35.111111111111313</v>
      </c>
      <c r="N27" s="28">
        <f t="shared" si="0"/>
        <v>148109</v>
      </c>
      <c r="O27" s="82">
        <v>7800</v>
      </c>
      <c r="P27" s="83"/>
      <c r="Q27" s="30">
        <f t="shared" si="5"/>
        <v>-14.888888888888687</v>
      </c>
      <c r="R27" s="28">
        <f t="shared" si="6"/>
        <v>142209</v>
      </c>
    </row>
    <row r="28" spans="1:18">
      <c r="A28" s="23" t="s">
        <v>22</v>
      </c>
      <c r="B28" s="23"/>
      <c r="C28" s="23"/>
      <c r="D28" s="23"/>
      <c r="E28" s="20"/>
      <c r="F28" s="25"/>
      <c r="G28" s="36"/>
      <c r="H28" s="27"/>
      <c r="I28" s="35">
        <f t="shared" si="3"/>
        <v>0</v>
      </c>
      <c r="J28" s="28">
        <f t="shared" si="1"/>
        <v>0</v>
      </c>
      <c r="K28" s="84"/>
      <c r="L28" s="85"/>
      <c r="M28" s="30"/>
      <c r="N28" s="28">
        <f t="shared" si="0"/>
        <v>0</v>
      </c>
      <c r="O28" s="84"/>
      <c r="P28" s="85"/>
      <c r="Q28" s="30">
        <f t="shared" si="5"/>
        <v>0</v>
      </c>
      <c r="R28" s="28">
        <f t="shared" si="6"/>
        <v>0</v>
      </c>
    </row>
    <row r="29" spans="1:18">
      <c r="A29" s="4">
        <v>1</v>
      </c>
      <c r="B29" s="5" t="s">
        <v>23</v>
      </c>
      <c r="C29" s="4" t="s">
        <v>24</v>
      </c>
      <c r="D29" s="7">
        <v>118</v>
      </c>
      <c r="E29" s="20">
        <v>142477</v>
      </c>
      <c r="F29" s="24">
        <v>5000</v>
      </c>
      <c r="G29" s="35">
        <v>1192.1016949152543</v>
      </c>
      <c r="H29" s="28">
        <f t="shared" ref="H29:H34" si="7">SUM(E29,F29)</f>
        <v>147477</v>
      </c>
      <c r="I29" s="35">
        <f t="shared" si="3"/>
        <v>851.50121065375311</v>
      </c>
      <c r="J29" s="28">
        <f t="shared" si="1"/>
        <v>147477</v>
      </c>
      <c r="K29" s="82">
        <v>1200</v>
      </c>
      <c r="L29" s="83"/>
      <c r="M29" s="30">
        <f t="shared" ref="M29:M34" si="8">K29-G29</f>
        <v>7.8983050847457434</v>
      </c>
      <c r="N29" s="28">
        <f t="shared" si="0"/>
        <v>148409</v>
      </c>
      <c r="O29" s="82">
        <v>1100</v>
      </c>
      <c r="P29" s="83"/>
      <c r="Q29" s="30">
        <f t="shared" si="5"/>
        <v>-92.101694915254257</v>
      </c>
      <c r="R29" s="28">
        <f t="shared" si="6"/>
        <v>131609</v>
      </c>
    </row>
    <row r="30" spans="1:18">
      <c r="A30" s="4">
        <v>2</v>
      </c>
      <c r="B30" s="5" t="s">
        <v>25</v>
      </c>
      <c r="C30" s="4" t="s">
        <v>26</v>
      </c>
      <c r="D30" s="7">
        <v>1450</v>
      </c>
      <c r="E30" s="20">
        <v>142477</v>
      </c>
      <c r="F30" s="24">
        <v>5000</v>
      </c>
      <c r="G30" s="35">
        <v>97.012413793103448</v>
      </c>
      <c r="H30" s="28">
        <f t="shared" si="7"/>
        <v>147477</v>
      </c>
      <c r="I30" s="35">
        <f t="shared" si="3"/>
        <v>69.294581280788179</v>
      </c>
      <c r="J30" s="28">
        <f t="shared" si="1"/>
        <v>147477</v>
      </c>
      <c r="K30" s="82">
        <v>100</v>
      </c>
      <c r="L30" s="83"/>
      <c r="M30" s="30">
        <f t="shared" si="8"/>
        <v>2.9875862068965517</v>
      </c>
      <c r="N30" s="28">
        <f t="shared" si="0"/>
        <v>151809</v>
      </c>
      <c r="O30" s="82">
        <v>90</v>
      </c>
      <c r="P30" s="83"/>
      <c r="Q30" s="30">
        <f t="shared" si="5"/>
        <v>-7.0124137931034483</v>
      </c>
      <c r="R30" s="28">
        <f t="shared" si="6"/>
        <v>132309</v>
      </c>
    </row>
    <row r="31" spans="1:18">
      <c r="A31" s="4">
        <v>3</v>
      </c>
      <c r="B31" s="5" t="s">
        <v>27</v>
      </c>
      <c r="C31" s="4" t="s">
        <v>28</v>
      </c>
      <c r="D31" s="7">
        <v>4000</v>
      </c>
      <c r="E31" s="20">
        <v>142477</v>
      </c>
      <c r="F31" s="24">
        <v>5000</v>
      </c>
      <c r="G31" s="35">
        <v>35.167000000000002</v>
      </c>
      <c r="H31" s="28">
        <f t="shared" si="7"/>
        <v>147477</v>
      </c>
      <c r="I31" s="35">
        <f t="shared" si="3"/>
        <v>25.119285714285716</v>
      </c>
      <c r="J31" s="28">
        <f t="shared" si="1"/>
        <v>147477</v>
      </c>
      <c r="K31" s="82">
        <v>40</v>
      </c>
      <c r="L31" s="83"/>
      <c r="M31" s="30">
        <f t="shared" si="8"/>
        <v>4.8329999999999984</v>
      </c>
      <c r="N31" s="28">
        <f t="shared" si="0"/>
        <v>166809</v>
      </c>
      <c r="O31" s="82">
        <v>30</v>
      </c>
      <c r="P31" s="83"/>
      <c r="Q31" s="30">
        <f t="shared" si="5"/>
        <v>-5.1670000000000016</v>
      </c>
      <c r="R31" s="28">
        <f t="shared" si="6"/>
        <v>121809</v>
      </c>
    </row>
    <row r="32" spans="1:18">
      <c r="A32" s="4">
        <v>4</v>
      </c>
      <c r="B32" s="5" t="s">
        <v>29</v>
      </c>
      <c r="C32" s="4" t="s">
        <v>14</v>
      </c>
      <c r="D32" s="7">
        <v>3600</v>
      </c>
      <c r="E32" s="20">
        <v>142477</v>
      </c>
      <c r="F32" s="24">
        <v>5000</v>
      </c>
      <c r="G32" s="35">
        <v>39.074444444444445</v>
      </c>
      <c r="H32" s="28">
        <f t="shared" si="7"/>
        <v>147477</v>
      </c>
      <c r="I32" s="35">
        <f t="shared" si="3"/>
        <v>27.910317460317462</v>
      </c>
      <c r="J32" s="28">
        <f t="shared" si="1"/>
        <v>147477</v>
      </c>
      <c r="K32" s="82">
        <v>50</v>
      </c>
      <c r="L32" s="83"/>
      <c r="M32" s="30">
        <f t="shared" si="8"/>
        <v>10.925555555555555</v>
      </c>
      <c r="N32" s="28">
        <f t="shared" si="0"/>
        <v>186809</v>
      </c>
      <c r="O32" s="82">
        <v>30</v>
      </c>
      <c r="P32" s="83"/>
      <c r="Q32" s="30">
        <f t="shared" si="5"/>
        <v>-9.0744444444444454</v>
      </c>
      <c r="R32" s="28">
        <f t="shared" si="6"/>
        <v>109809</v>
      </c>
    </row>
    <row r="33" spans="1:18">
      <c r="A33" s="4">
        <v>5</v>
      </c>
      <c r="B33" s="5" t="s">
        <v>30</v>
      </c>
      <c r="C33" s="4" t="s">
        <v>14</v>
      </c>
      <c r="D33" s="7">
        <v>10000</v>
      </c>
      <c r="E33" s="20">
        <v>142477</v>
      </c>
      <c r="F33" s="24">
        <v>5000</v>
      </c>
      <c r="G33" s="35">
        <v>14.066800000000001</v>
      </c>
      <c r="H33" s="28">
        <f t="shared" si="7"/>
        <v>147477</v>
      </c>
      <c r="I33" s="35">
        <f t="shared" si="3"/>
        <v>10.047714285714287</v>
      </c>
      <c r="J33" s="28">
        <f t="shared" si="1"/>
        <v>147477</v>
      </c>
      <c r="K33" s="82">
        <v>20</v>
      </c>
      <c r="L33" s="83"/>
      <c r="M33" s="30">
        <f t="shared" si="8"/>
        <v>5.9331999999999994</v>
      </c>
      <c r="N33" s="28">
        <f t="shared" si="0"/>
        <v>206809</v>
      </c>
      <c r="O33" s="82">
        <v>10</v>
      </c>
      <c r="P33" s="83"/>
      <c r="Q33" s="30">
        <f t="shared" si="5"/>
        <v>-4.0668000000000006</v>
      </c>
      <c r="R33" s="28">
        <f t="shared" si="6"/>
        <v>101809</v>
      </c>
    </row>
    <row r="34" spans="1:18">
      <c r="A34" s="4">
        <v>6</v>
      </c>
      <c r="B34" s="5" t="s">
        <v>31</v>
      </c>
      <c r="C34" s="4" t="s">
        <v>14</v>
      </c>
      <c r="D34" s="7">
        <v>9300</v>
      </c>
      <c r="E34" s="20">
        <v>142477</v>
      </c>
      <c r="F34" s="24">
        <v>5000</v>
      </c>
      <c r="G34" s="35">
        <v>15.125591397849462</v>
      </c>
      <c r="H34" s="28">
        <f t="shared" si="7"/>
        <v>147477</v>
      </c>
      <c r="I34" s="35">
        <f t="shared" si="3"/>
        <v>10.803993855606759</v>
      </c>
      <c r="J34" s="28">
        <f t="shared" si="1"/>
        <v>147477</v>
      </c>
      <c r="K34" s="82">
        <v>20</v>
      </c>
      <c r="L34" s="83"/>
      <c r="M34" s="30">
        <f t="shared" si="8"/>
        <v>4.8744086021505382</v>
      </c>
      <c r="N34" s="28">
        <f t="shared" si="0"/>
        <v>192809</v>
      </c>
      <c r="O34" s="82">
        <v>10</v>
      </c>
      <c r="P34" s="83"/>
      <c r="Q34" s="30">
        <f t="shared" si="5"/>
        <v>-5.1255913978494618</v>
      </c>
      <c r="R34" s="28">
        <f t="shared" si="6"/>
        <v>94809</v>
      </c>
    </row>
    <row r="35" spans="1:18">
      <c r="A35" s="23" t="s">
        <v>32</v>
      </c>
      <c r="B35" s="23"/>
      <c r="C35" s="23"/>
      <c r="D35" s="23"/>
      <c r="E35" s="20"/>
      <c r="F35" s="25"/>
      <c r="G35" s="36"/>
      <c r="H35" s="27"/>
      <c r="I35" s="35">
        <f t="shared" si="3"/>
        <v>0</v>
      </c>
      <c r="J35" s="28">
        <f t="shared" si="1"/>
        <v>0</v>
      </c>
      <c r="K35" s="84"/>
      <c r="L35" s="85"/>
      <c r="M35" s="30"/>
      <c r="N35" s="28"/>
      <c r="O35" s="84"/>
      <c r="P35" s="85"/>
      <c r="Q35" s="30">
        <f t="shared" si="5"/>
        <v>0</v>
      </c>
      <c r="R35" s="28">
        <f t="shared" si="6"/>
        <v>0</v>
      </c>
    </row>
    <row r="36" spans="1:18">
      <c r="A36" s="4">
        <v>1</v>
      </c>
      <c r="B36" s="5" t="s">
        <v>33</v>
      </c>
      <c r="C36" s="4" t="s">
        <v>34</v>
      </c>
      <c r="D36" s="7">
        <v>23000</v>
      </c>
      <c r="E36" s="20">
        <v>142477</v>
      </c>
      <c r="F36" s="24">
        <v>5000</v>
      </c>
      <c r="G36" s="37">
        <v>6.1159999999999997</v>
      </c>
      <c r="H36" s="28">
        <f t="shared" ref="H36:H60" si="9">SUM(E36,F36)</f>
        <v>147477</v>
      </c>
      <c r="I36" s="41">
        <f t="shared" si="3"/>
        <v>4.3685714285714283</v>
      </c>
      <c r="J36" s="28">
        <f>SUM(E36,F36)</f>
        <v>147477</v>
      </c>
      <c r="K36" s="90">
        <v>6.5</v>
      </c>
      <c r="L36" s="91"/>
      <c r="M36" s="32">
        <f t="shared" ref="M36:M60" si="10">K36-G36</f>
        <v>0.38400000000000034</v>
      </c>
      <c r="N36" s="28">
        <f t="shared" ref="N36:N60" si="11">D36*M36+(E36+F36)</f>
        <v>156309</v>
      </c>
      <c r="O36" s="90">
        <v>6</v>
      </c>
      <c r="P36" s="91"/>
      <c r="Q36" s="32">
        <f t="shared" si="5"/>
        <v>-0.11599999999999966</v>
      </c>
      <c r="R36" s="28">
        <f t="shared" si="6"/>
        <v>139809</v>
      </c>
    </row>
    <row r="37" spans="1:18">
      <c r="A37" s="4">
        <v>2</v>
      </c>
      <c r="B37" s="5" t="s">
        <v>35</v>
      </c>
      <c r="C37" s="4" t="s">
        <v>34</v>
      </c>
      <c r="D37" s="7">
        <v>26000</v>
      </c>
      <c r="E37" s="20">
        <v>142477</v>
      </c>
      <c r="F37" s="24">
        <v>5000</v>
      </c>
      <c r="G37" s="37">
        <v>5.4103076923076925</v>
      </c>
      <c r="H37" s="28">
        <f t="shared" si="9"/>
        <v>147477</v>
      </c>
      <c r="I37" s="41">
        <f t="shared" si="3"/>
        <v>3.8645054945054946</v>
      </c>
      <c r="J37" s="28">
        <f t="shared" si="1"/>
        <v>147477</v>
      </c>
      <c r="K37" s="90">
        <v>5.5</v>
      </c>
      <c r="L37" s="91"/>
      <c r="M37" s="32">
        <f t="shared" si="10"/>
        <v>8.9692307692307516E-2</v>
      </c>
      <c r="N37" s="28">
        <f t="shared" si="11"/>
        <v>149809</v>
      </c>
      <c r="O37" s="90">
        <v>5</v>
      </c>
      <c r="P37" s="91"/>
      <c r="Q37" s="32">
        <f t="shared" si="5"/>
        <v>-0.41030769230769248</v>
      </c>
      <c r="R37" s="28">
        <f t="shared" si="6"/>
        <v>131809</v>
      </c>
    </row>
    <row r="38" spans="1:18">
      <c r="A38" s="4">
        <v>3</v>
      </c>
      <c r="B38" s="5" t="s">
        <v>36</v>
      </c>
      <c r="C38" s="4" t="s">
        <v>34</v>
      </c>
      <c r="D38" s="7">
        <v>27000</v>
      </c>
      <c r="E38" s="20">
        <v>142477</v>
      </c>
      <c r="F38" s="24">
        <v>5000</v>
      </c>
      <c r="G38" s="37">
        <v>5.2099259259259263</v>
      </c>
      <c r="H38" s="28">
        <f t="shared" si="9"/>
        <v>147477</v>
      </c>
      <c r="I38" s="41">
        <f t="shared" si="3"/>
        <v>3.7213756613756619</v>
      </c>
      <c r="J38" s="28">
        <f t="shared" si="1"/>
        <v>147477</v>
      </c>
      <c r="K38" s="90">
        <v>5.3</v>
      </c>
      <c r="L38" s="91"/>
      <c r="M38" s="32">
        <f t="shared" si="10"/>
        <v>9.0074074074073529E-2</v>
      </c>
      <c r="N38" s="28">
        <f t="shared" si="11"/>
        <v>149909</v>
      </c>
      <c r="O38" s="90">
        <v>5</v>
      </c>
      <c r="P38" s="91"/>
      <c r="Q38" s="32">
        <f t="shared" si="5"/>
        <v>-0.20992592592592629</v>
      </c>
      <c r="R38" s="28">
        <f t="shared" si="6"/>
        <v>136809</v>
      </c>
    </row>
    <row r="39" spans="1:18">
      <c r="A39" s="4">
        <v>4</v>
      </c>
      <c r="B39" s="5" t="s">
        <v>37</v>
      </c>
      <c r="C39" s="4" t="s">
        <v>34</v>
      </c>
      <c r="D39" s="7">
        <v>28000</v>
      </c>
      <c r="E39" s="20">
        <v>142477</v>
      </c>
      <c r="F39" s="24">
        <v>5000</v>
      </c>
      <c r="G39" s="37">
        <v>5.0238571428571426</v>
      </c>
      <c r="H39" s="28">
        <f t="shared" si="9"/>
        <v>147477</v>
      </c>
      <c r="I39" s="41">
        <f t="shared" si="3"/>
        <v>3.5884693877551017</v>
      </c>
      <c r="J39" s="28">
        <f t="shared" si="1"/>
        <v>147477</v>
      </c>
      <c r="K39" s="90">
        <v>5.2</v>
      </c>
      <c r="L39" s="91"/>
      <c r="M39" s="32">
        <f t="shared" si="10"/>
        <v>0.1761428571428576</v>
      </c>
      <c r="N39" s="28">
        <f t="shared" si="11"/>
        <v>152409</v>
      </c>
      <c r="O39" s="90">
        <v>4.9000000000000004</v>
      </c>
      <c r="P39" s="91"/>
      <c r="Q39" s="32">
        <f t="shared" si="5"/>
        <v>-0.12385714285714222</v>
      </c>
      <c r="R39" s="28">
        <f t="shared" si="6"/>
        <v>139009.00000000003</v>
      </c>
    </row>
    <row r="40" spans="1:18">
      <c r="A40" s="4">
        <v>5</v>
      </c>
      <c r="B40" s="5" t="s">
        <v>38</v>
      </c>
      <c r="C40" s="4" t="s">
        <v>34</v>
      </c>
      <c r="D40" s="7">
        <v>30000</v>
      </c>
      <c r="E40" s="20">
        <v>142477</v>
      </c>
      <c r="F40" s="24">
        <v>5000</v>
      </c>
      <c r="G40" s="37">
        <v>4.688933333333333</v>
      </c>
      <c r="H40" s="28">
        <f t="shared" si="9"/>
        <v>147477</v>
      </c>
      <c r="I40" s="41">
        <f t="shared" si="3"/>
        <v>3.3492380952380949</v>
      </c>
      <c r="J40" s="28">
        <f t="shared" si="1"/>
        <v>147477</v>
      </c>
      <c r="K40" s="90">
        <v>5.0999999999999996</v>
      </c>
      <c r="L40" s="91"/>
      <c r="M40" s="32">
        <f t="shared" si="10"/>
        <v>0.41106666666666669</v>
      </c>
      <c r="N40" s="28">
        <f t="shared" si="11"/>
        <v>159809</v>
      </c>
      <c r="O40" s="90">
        <v>4.5</v>
      </c>
      <c r="P40" s="91"/>
      <c r="Q40" s="32">
        <f t="shared" si="5"/>
        <v>-0.18893333333333295</v>
      </c>
      <c r="R40" s="28">
        <f t="shared" si="6"/>
        <v>136809</v>
      </c>
    </row>
    <row r="41" spans="1:18">
      <c r="A41" s="4">
        <v>6</v>
      </c>
      <c r="B41" s="5" t="s">
        <v>39</v>
      </c>
      <c r="C41" s="4" t="s">
        <v>34</v>
      </c>
      <c r="D41" s="7">
        <v>33000</v>
      </c>
      <c r="E41" s="20">
        <v>142477</v>
      </c>
      <c r="F41" s="24">
        <v>5000</v>
      </c>
      <c r="G41" s="37">
        <v>4.262666666666667</v>
      </c>
      <c r="H41" s="28">
        <f t="shared" si="9"/>
        <v>147477</v>
      </c>
      <c r="I41" s="41">
        <f t="shared" si="3"/>
        <v>3.0447619047619052</v>
      </c>
      <c r="J41" s="28">
        <f t="shared" si="1"/>
        <v>147477</v>
      </c>
      <c r="K41" s="90">
        <v>4.5</v>
      </c>
      <c r="L41" s="91"/>
      <c r="M41" s="32">
        <f t="shared" si="10"/>
        <v>0.23733333333333295</v>
      </c>
      <c r="N41" s="28">
        <f t="shared" si="11"/>
        <v>155309</v>
      </c>
      <c r="O41" s="90">
        <v>4.5</v>
      </c>
      <c r="P41" s="91"/>
      <c r="Q41" s="32">
        <f t="shared" si="5"/>
        <v>0.23733333333333295</v>
      </c>
      <c r="R41" s="28">
        <f t="shared" si="6"/>
        <v>150309</v>
      </c>
    </row>
    <row r="42" spans="1:18">
      <c r="A42" s="4">
        <v>7</v>
      </c>
      <c r="B42" s="5" t="s">
        <v>40</v>
      </c>
      <c r="C42" s="4" t="s">
        <v>34</v>
      </c>
      <c r="D42" s="7">
        <v>34500</v>
      </c>
      <c r="E42" s="20">
        <v>142477</v>
      </c>
      <c r="F42" s="24">
        <v>5000</v>
      </c>
      <c r="G42" s="37">
        <v>4.0773333333333337</v>
      </c>
      <c r="H42" s="28">
        <f t="shared" si="9"/>
        <v>147477</v>
      </c>
      <c r="I42" s="41">
        <f t="shared" si="3"/>
        <v>2.9123809523809525</v>
      </c>
      <c r="J42" s="28">
        <f t="shared" si="1"/>
        <v>147477</v>
      </c>
      <c r="K42" s="90">
        <v>4.2</v>
      </c>
      <c r="L42" s="91"/>
      <c r="M42" s="32">
        <f t="shared" si="10"/>
        <v>0.12266666666666648</v>
      </c>
      <c r="N42" s="28">
        <f t="shared" si="11"/>
        <v>151709</v>
      </c>
      <c r="O42" s="90">
        <v>4</v>
      </c>
      <c r="P42" s="91"/>
      <c r="Q42" s="32">
        <f t="shared" si="5"/>
        <v>-7.7333333333333698E-2</v>
      </c>
      <c r="R42" s="28">
        <f t="shared" si="6"/>
        <v>139809</v>
      </c>
    </row>
    <row r="43" spans="1:18">
      <c r="A43" s="4">
        <v>8</v>
      </c>
      <c r="B43" s="5" t="s">
        <v>41</v>
      </c>
      <c r="C43" s="4" t="s">
        <v>34</v>
      </c>
      <c r="D43" s="7">
        <v>37500</v>
      </c>
      <c r="E43" s="20">
        <v>142477</v>
      </c>
      <c r="F43" s="24">
        <v>5000</v>
      </c>
      <c r="G43" s="37">
        <v>3.7511466666666666</v>
      </c>
      <c r="H43" s="28">
        <f t="shared" si="9"/>
        <v>147477</v>
      </c>
      <c r="I43" s="41">
        <f t="shared" si="3"/>
        <v>2.6793904761904761</v>
      </c>
      <c r="J43" s="28">
        <f t="shared" si="1"/>
        <v>147477</v>
      </c>
      <c r="K43" s="90">
        <v>3.9</v>
      </c>
      <c r="L43" s="91"/>
      <c r="M43" s="32">
        <f t="shared" si="10"/>
        <v>0.14885333333333328</v>
      </c>
      <c r="N43" s="28">
        <f t="shared" si="11"/>
        <v>153059</v>
      </c>
      <c r="O43" s="90">
        <v>3</v>
      </c>
      <c r="P43" s="91"/>
      <c r="Q43" s="32">
        <f t="shared" si="5"/>
        <v>-0.75114666666666663</v>
      </c>
      <c r="R43" s="28">
        <f t="shared" si="6"/>
        <v>114309</v>
      </c>
    </row>
    <row r="44" spans="1:18">
      <c r="A44" s="4">
        <v>9</v>
      </c>
      <c r="B44" s="5" t="s">
        <v>42</v>
      </c>
      <c r="C44" s="4" t="s">
        <v>34</v>
      </c>
      <c r="D44" s="7">
        <v>41500</v>
      </c>
      <c r="E44" s="20">
        <v>142477</v>
      </c>
      <c r="F44" s="24">
        <v>5000</v>
      </c>
      <c r="G44" s="37">
        <v>3.3895903614457832</v>
      </c>
      <c r="H44" s="28">
        <f t="shared" si="9"/>
        <v>147477</v>
      </c>
      <c r="I44" s="41">
        <f t="shared" si="3"/>
        <v>2.4211359724612738</v>
      </c>
      <c r="J44" s="28">
        <f t="shared" si="1"/>
        <v>147477</v>
      </c>
      <c r="K44" s="90">
        <v>3.5</v>
      </c>
      <c r="L44" s="91"/>
      <c r="M44" s="32">
        <f t="shared" si="10"/>
        <v>0.11040963855421682</v>
      </c>
      <c r="N44" s="28">
        <f t="shared" si="11"/>
        <v>152059</v>
      </c>
      <c r="O44" s="90">
        <v>3</v>
      </c>
      <c r="P44" s="91"/>
      <c r="Q44" s="32">
        <f t="shared" si="5"/>
        <v>-0.38959036144578318</v>
      </c>
      <c r="R44" s="28">
        <f t="shared" si="6"/>
        <v>126309</v>
      </c>
    </row>
    <row r="45" spans="1:18">
      <c r="A45" s="4">
        <v>10</v>
      </c>
      <c r="B45" s="5" t="s">
        <v>43</v>
      </c>
      <c r="C45" s="4" t="s">
        <v>34</v>
      </c>
      <c r="D45" s="7">
        <v>43000</v>
      </c>
      <c r="E45" s="20">
        <v>142477</v>
      </c>
      <c r="F45" s="24">
        <v>5000</v>
      </c>
      <c r="G45" s="37">
        <v>3.2713488372093025</v>
      </c>
      <c r="H45" s="28">
        <f t="shared" si="9"/>
        <v>147477</v>
      </c>
      <c r="I45" s="41">
        <f t="shared" si="3"/>
        <v>2.3366777408637875</v>
      </c>
      <c r="J45" s="28">
        <f t="shared" si="1"/>
        <v>147477</v>
      </c>
      <c r="K45" s="90">
        <v>3.4</v>
      </c>
      <c r="L45" s="91"/>
      <c r="M45" s="32">
        <f t="shared" si="10"/>
        <v>0.12865116279069744</v>
      </c>
      <c r="N45" s="28">
        <f t="shared" si="11"/>
        <v>153009</v>
      </c>
      <c r="O45" s="90">
        <v>3</v>
      </c>
      <c r="P45" s="91"/>
      <c r="Q45" s="32">
        <f t="shared" si="5"/>
        <v>-0.27134883720930247</v>
      </c>
      <c r="R45" s="28">
        <f t="shared" si="6"/>
        <v>130809</v>
      </c>
    </row>
    <row r="46" spans="1:18">
      <c r="A46" s="4">
        <v>11</v>
      </c>
      <c r="B46" s="5" t="s">
        <v>44</v>
      </c>
      <c r="C46" s="4" t="s">
        <v>34</v>
      </c>
      <c r="D46" s="7">
        <v>46000</v>
      </c>
      <c r="E46" s="20">
        <v>142477</v>
      </c>
      <c r="F46" s="24">
        <v>5000</v>
      </c>
      <c r="G46" s="37">
        <v>3.0579999999999998</v>
      </c>
      <c r="H46" s="28">
        <f t="shared" si="9"/>
        <v>147477</v>
      </c>
      <c r="I46" s="41">
        <f t="shared" si="3"/>
        <v>2.1842857142857142</v>
      </c>
      <c r="J46" s="28">
        <f>SUM(E46,F46)</f>
        <v>147477</v>
      </c>
      <c r="K46" s="90">
        <v>3.2</v>
      </c>
      <c r="L46" s="91"/>
      <c r="M46" s="32">
        <f t="shared" si="10"/>
        <v>0.14200000000000035</v>
      </c>
      <c r="N46" s="28">
        <f t="shared" si="11"/>
        <v>154009.00000000003</v>
      </c>
      <c r="O46" s="90">
        <v>3</v>
      </c>
      <c r="P46" s="91"/>
      <c r="Q46" s="32">
        <f t="shared" si="5"/>
        <v>-5.7999999999999829E-2</v>
      </c>
      <c r="R46" s="28">
        <f t="shared" si="6"/>
        <v>139809</v>
      </c>
    </row>
    <row r="47" spans="1:18">
      <c r="A47" s="4">
        <v>12</v>
      </c>
      <c r="B47" s="5" t="s">
        <v>45</v>
      </c>
      <c r="C47" s="4" t="s">
        <v>34</v>
      </c>
      <c r="D47" s="7">
        <v>47500</v>
      </c>
      <c r="E47" s="20">
        <v>142477</v>
      </c>
      <c r="F47" s="24">
        <v>5000</v>
      </c>
      <c r="G47" s="37">
        <v>2.9614315789473684</v>
      </c>
      <c r="H47" s="28">
        <f t="shared" si="9"/>
        <v>147477</v>
      </c>
      <c r="I47" s="41">
        <f t="shared" ref="I47:I83" si="12">5/7*G47</f>
        <v>2.1153082706766919</v>
      </c>
      <c r="J47" s="28">
        <f t="shared" si="1"/>
        <v>147477</v>
      </c>
      <c r="K47" s="90">
        <v>3.1</v>
      </c>
      <c r="L47" s="91"/>
      <c r="M47" s="32">
        <f t="shared" si="10"/>
        <v>0.13856842105263167</v>
      </c>
      <c r="N47" s="28">
        <f t="shared" si="11"/>
        <v>154059</v>
      </c>
      <c r="O47" s="90">
        <v>2.5</v>
      </c>
      <c r="P47" s="91"/>
      <c r="Q47" s="32">
        <f t="shared" si="5"/>
        <v>-0.46143157894736841</v>
      </c>
      <c r="R47" s="28">
        <f t="shared" ref="R47:R83" si="13">D47*Q47+E47</f>
        <v>120559</v>
      </c>
    </row>
    <row r="48" spans="1:18">
      <c r="A48" s="4">
        <v>13</v>
      </c>
      <c r="B48" s="5" t="s">
        <v>46</v>
      </c>
      <c r="C48" s="4" t="s">
        <v>34</v>
      </c>
      <c r="D48" s="7">
        <v>48500</v>
      </c>
      <c r="E48" s="20">
        <v>142477</v>
      </c>
      <c r="F48" s="24">
        <v>5000</v>
      </c>
      <c r="G48" s="37">
        <v>2.9003711340206184</v>
      </c>
      <c r="H48" s="28">
        <f t="shared" si="9"/>
        <v>147477</v>
      </c>
      <c r="I48" s="41">
        <f t="shared" si="12"/>
        <v>2.0716936671575845</v>
      </c>
      <c r="J48" s="28">
        <f t="shared" si="1"/>
        <v>147477</v>
      </c>
      <c r="K48" s="90">
        <v>3.1</v>
      </c>
      <c r="L48" s="91"/>
      <c r="M48" s="32">
        <f t="shared" si="10"/>
        <v>0.19962886597938168</v>
      </c>
      <c r="N48" s="28">
        <f t="shared" si="11"/>
        <v>157159</v>
      </c>
      <c r="O48" s="90">
        <v>2.7</v>
      </c>
      <c r="P48" s="91"/>
      <c r="Q48" s="32">
        <f t="shared" si="5"/>
        <v>-0.20037113402061824</v>
      </c>
      <c r="R48" s="28">
        <f t="shared" si="13"/>
        <v>132759.00000000003</v>
      </c>
    </row>
    <row r="49" spans="1:18">
      <c r="A49" s="4">
        <v>14</v>
      </c>
      <c r="B49" s="5" t="s">
        <v>47</v>
      </c>
      <c r="C49" s="4" t="s">
        <v>34</v>
      </c>
      <c r="D49" s="7">
        <v>49500</v>
      </c>
      <c r="E49" s="20">
        <v>142477</v>
      </c>
      <c r="F49" s="24">
        <v>5000</v>
      </c>
      <c r="G49" s="37">
        <v>2.8417777777777777</v>
      </c>
      <c r="H49" s="28">
        <f t="shared" si="9"/>
        <v>147477</v>
      </c>
      <c r="I49" s="41">
        <f t="shared" si="12"/>
        <v>2.02984126984127</v>
      </c>
      <c r="J49" s="28">
        <f t="shared" si="1"/>
        <v>147477</v>
      </c>
      <c r="K49" s="90">
        <v>3</v>
      </c>
      <c r="L49" s="91"/>
      <c r="M49" s="32">
        <f t="shared" si="10"/>
        <v>0.15822222222222226</v>
      </c>
      <c r="N49" s="28">
        <f t="shared" si="11"/>
        <v>155309</v>
      </c>
      <c r="O49" s="90">
        <v>2.75</v>
      </c>
      <c r="P49" s="91"/>
      <c r="Q49" s="32">
        <f t="shared" si="5"/>
        <v>-9.1777777777777736E-2</v>
      </c>
      <c r="R49" s="28">
        <f t="shared" si="13"/>
        <v>137934</v>
      </c>
    </row>
    <row r="50" spans="1:18">
      <c r="A50" s="4">
        <v>15</v>
      </c>
      <c r="B50" s="5" t="s">
        <v>48</v>
      </c>
      <c r="C50" s="4" t="s">
        <v>34</v>
      </c>
      <c r="D50" s="7">
        <v>50500</v>
      </c>
      <c r="E50" s="20">
        <v>142477</v>
      </c>
      <c r="F50" s="24">
        <v>5000</v>
      </c>
      <c r="G50" s="37">
        <v>2.7855049504950493</v>
      </c>
      <c r="H50" s="28">
        <f t="shared" si="9"/>
        <v>147477</v>
      </c>
      <c r="I50" s="41">
        <f t="shared" si="12"/>
        <v>1.9896463932107495</v>
      </c>
      <c r="J50" s="28">
        <f t="shared" si="1"/>
        <v>147477</v>
      </c>
      <c r="K50" s="90">
        <v>3</v>
      </c>
      <c r="L50" s="91"/>
      <c r="M50" s="32">
        <f t="shared" si="10"/>
        <v>0.21449504950495069</v>
      </c>
      <c r="N50" s="28">
        <f t="shared" si="11"/>
        <v>158309</v>
      </c>
      <c r="O50" s="90">
        <v>2.7</v>
      </c>
      <c r="P50" s="91"/>
      <c r="Q50" s="32">
        <f t="shared" si="5"/>
        <v>-8.5504950495049137E-2</v>
      </c>
      <c r="R50" s="28">
        <f t="shared" si="13"/>
        <v>138159.00000000003</v>
      </c>
    </row>
    <row r="51" spans="1:18">
      <c r="A51" s="4">
        <v>16</v>
      </c>
      <c r="B51" s="5" t="s">
        <v>49</v>
      </c>
      <c r="C51" s="4" t="s">
        <v>34</v>
      </c>
      <c r="D51" s="7">
        <v>51500</v>
      </c>
      <c r="E51" s="20">
        <v>142477</v>
      </c>
      <c r="F51" s="24">
        <v>5000</v>
      </c>
      <c r="G51" s="37">
        <v>2.7314174757281555</v>
      </c>
      <c r="H51" s="28">
        <f t="shared" si="9"/>
        <v>147477</v>
      </c>
      <c r="I51" s="41">
        <f t="shared" si="12"/>
        <v>1.9510124826629682</v>
      </c>
      <c r="J51" s="28">
        <f t="shared" si="1"/>
        <v>147477</v>
      </c>
      <c r="K51" s="90">
        <v>3</v>
      </c>
      <c r="L51" s="91"/>
      <c r="M51" s="32">
        <f t="shared" si="10"/>
        <v>0.26858252427184448</v>
      </c>
      <c r="N51" s="28">
        <f t="shared" si="11"/>
        <v>161309</v>
      </c>
      <c r="O51" s="90">
        <v>2.6</v>
      </c>
      <c r="P51" s="91"/>
      <c r="Q51" s="32">
        <f t="shared" si="5"/>
        <v>-0.13141747572815543</v>
      </c>
      <c r="R51" s="28">
        <f t="shared" si="13"/>
        <v>135709</v>
      </c>
    </row>
    <row r="52" spans="1:18">
      <c r="A52" s="4">
        <v>17</v>
      </c>
      <c r="B52" s="5" t="s">
        <v>50</v>
      </c>
      <c r="C52" s="4" t="s">
        <v>34</v>
      </c>
      <c r="D52" s="7">
        <v>54500</v>
      </c>
      <c r="E52" s="20">
        <v>142477</v>
      </c>
      <c r="F52" s="24">
        <v>5000</v>
      </c>
      <c r="G52" s="37">
        <v>2.5810642201834861</v>
      </c>
      <c r="H52" s="28">
        <f t="shared" si="9"/>
        <v>147477</v>
      </c>
      <c r="I52" s="41">
        <f t="shared" si="12"/>
        <v>1.8436173001310616</v>
      </c>
      <c r="J52" s="28">
        <f t="shared" si="1"/>
        <v>147477</v>
      </c>
      <c r="K52" s="90">
        <v>3</v>
      </c>
      <c r="L52" s="91"/>
      <c r="M52" s="32">
        <f t="shared" si="10"/>
        <v>0.41893577981651386</v>
      </c>
      <c r="N52" s="28">
        <f t="shared" si="11"/>
        <v>170309</v>
      </c>
      <c r="O52" s="90">
        <v>2.5</v>
      </c>
      <c r="P52" s="91"/>
      <c r="Q52" s="32">
        <f t="shared" si="5"/>
        <v>-8.1064220183486135E-2</v>
      </c>
      <c r="R52" s="28">
        <f t="shared" si="13"/>
        <v>138059</v>
      </c>
    </row>
    <row r="53" spans="1:18">
      <c r="A53" s="4">
        <v>18</v>
      </c>
      <c r="B53" s="5" t="s">
        <v>51</v>
      </c>
      <c r="C53" s="4" t="s">
        <v>34</v>
      </c>
      <c r="D53" s="7">
        <v>57000</v>
      </c>
      <c r="E53" s="20">
        <v>142477</v>
      </c>
      <c r="F53" s="24">
        <v>5000</v>
      </c>
      <c r="G53" s="37">
        <v>2.4678596491228069</v>
      </c>
      <c r="H53" s="28">
        <f t="shared" si="9"/>
        <v>147477</v>
      </c>
      <c r="I53" s="41">
        <f t="shared" si="12"/>
        <v>1.7627568922305763</v>
      </c>
      <c r="J53" s="28">
        <f t="shared" si="1"/>
        <v>147477</v>
      </c>
      <c r="K53" s="90">
        <v>3</v>
      </c>
      <c r="L53" s="91"/>
      <c r="M53" s="32">
        <f t="shared" si="10"/>
        <v>0.53214035087719314</v>
      </c>
      <c r="N53" s="28">
        <f t="shared" si="11"/>
        <v>177809</v>
      </c>
      <c r="O53" s="90">
        <v>2.4</v>
      </c>
      <c r="P53" s="91"/>
      <c r="Q53" s="32">
        <f t="shared" si="5"/>
        <v>-6.7859649122806953E-2</v>
      </c>
      <c r="R53" s="28">
        <f t="shared" si="13"/>
        <v>138609</v>
      </c>
    </row>
    <row r="54" spans="1:18">
      <c r="A54" s="4">
        <v>19</v>
      </c>
      <c r="B54" s="5" t="s">
        <v>52</v>
      </c>
      <c r="C54" s="4" t="s">
        <v>34</v>
      </c>
      <c r="D54" s="7">
        <v>60000</v>
      </c>
      <c r="E54" s="20">
        <v>142477</v>
      </c>
      <c r="F54" s="24">
        <v>5000</v>
      </c>
      <c r="G54" s="37">
        <v>2.3444666666666665</v>
      </c>
      <c r="H54" s="28">
        <f t="shared" si="9"/>
        <v>147477</v>
      </c>
      <c r="I54" s="41">
        <f t="shared" si="12"/>
        <v>1.6746190476190475</v>
      </c>
      <c r="J54" s="28">
        <f t="shared" si="1"/>
        <v>147477</v>
      </c>
      <c r="K54" s="90">
        <v>3</v>
      </c>
      <c r="L54" s="91"/>
      <c r="M54" s="32">
        <f t="shared" si="10"/>
        <v>0.65553333333333352</v>
      </c>
      <c r="N54" s="28">
        <f t="shared" si="11"/>
        <v>186809</v>
      </c>
      <c r="O54" s="90">
        <v>2.2999999999999998</v>
      </c>
      <c r="P54" s="91"/>
      <c r="Q54" s="32">
        <f t="shared" si="5"/>
        <v>-4.4466666666666654E-2</v>
      </c>
      <c r="R54" s="28">
        <f t="shared" si="13"/>
        <v>139809</v>
      </c>
    </row>
    <row r="55" spans="1:18">
      <c r="A55" s="4">
        <v>20</v>
      </c>
      <c r="B55" s="5" t="s">
        <v>53</v>
      </c>
      <c r="C55" s="4" t="s">
        <v>34</v>
      </c>
      <c r="D55" s="7">
        <v>63000</v>
      </c>
      <c r="E55" s="20">
        <v>142477</v>
      </c>
      <c r="F55" s="24">
        <v>5000</v>
      </c>
      <c r="G55" s="37">
        <v>2.232825396825397</v>
      </c>
      <c r="H55" s="28">
        <f t="shared" si="9"/>
        <v>147477</v>
      </c>
      <c r="I55" s="41">
        <f t="shared" si="12"/>
        <v>1.5948752834467121</v>
      </c>
      <c r="J55" s="28">
        <f>SUM(E55,F55)</f>
        <v>147477</v>
      </c>
      <c r="K55" s="90">
        <v>2.5</v>
      </c>
      <c r="L55" s="91"/>
      <c r="M55" s="32">
        <f t="shared" si="10"/>
        <v>0.26717460317460295</v>
      </c>
      <c r="N55" s="28">
        <f t="shared" si="11"/>
        <v>164309</v>
      </c>
      <c r="O55" s="90">
        <v>2</v>
      </c>
      <c r="P55" s="91"/>
      <c r="Q55" s="32">
        <f t="shared" si="5"/>
        <v>-0.23282539682539705</v>
      </c>
      <c r="R55" s="28">
        <f t="shared" si="13"/>
        <v>127808.99999999999</v>
      </c>
    </row>
    <row r="56" spans="1:18">
      <c r="A56" s="4">
        <v>21</v>
      </c>
      <c r="B56" s="5" t="s">
        <v>54</v>
      </c>
      <c r="C56" s="4" t="s">
        <v>34</v>
      </c>
      <c r="D56" s="7">
        <v>64500</v>
      </c>
      <c r="E56" s="20">
        <v>142477</v>
      </c>
      <c r="F56" s="24">
        <v>5000</v>
      </c>
      <c r="G56" s="37">
        <v>2.1808992248062014</v>
      </c>
      <c r="H56" s="28">
        <f t="shared" si="9"/>
        <v>147477</v>
      </c>
      <c r="I56" s="41">
        <f t="shared" si="12"/>
        <v>1.5577851605758581</v>
      </c>
      <c r="J56" s="28">
        <f t="shared" si="1"/>
        <v>147477</v>
      </c>
      <c r="K56" s="90">
        <v>2.4</v>
      </c>
      <c r="L56" s="91"/>
      <c r="M56" s="32">
        <f t="shared" si="10"/>
        <v>0.21910077519379856</v>
      </c>
      <c r="N56" s="28">
        <f t="shared" si="11"/>
        <v>161609</v>
      </c>
      <c r="O56" s="90">
        <v>2</v>
      </c>
      <c r="P56" s="91"/>
      <c r="Q56" s="32">
        <f t="shared" si="5"/>
        <v>-0.18089922480620135</v>
      </c>
      <c r="R56" s="28">
        <f t="shared" si="13"/>
        <v>130809.00000000001</v>
      </c>
    </row>
    <row r="57" spans="1:18">
      <c r="A57" s="4">
        <v>22</v>
      </c>
      <c r="B57" s="5" t="s">
        <v>55</v>
      </c>
      <c r="C57" s="4" t="s">
        <v>34</v>
      </c>
      <c r="D57" s="7">
        <v>67000</v>
      </c>
      <c r="E57" s="20">
        <v>142477</v>
      </c>
      <c r="F57" s="24">
        <v>5000</v>
      </c>
      <c r="G57" s="37">
        <v>2.0995223880597016</v>
      </c>
      <c r="H57" s="28">
        <f t="shared" si="9"/>
        <v>147477</v>
      </c>
      <c r="I57" s="41">
        <f t="shared" si="12"/>
        <v>1.4996588486140725</v>
      </c>
      <c r="J57" s="28">
        <f t="shared" si="1"/>
        <v>147477</v>
      </c>
      <c r="K57" s="90">
        <v>2.2999999999999998</v>
      </c>
      <c r="L57" s="91"/>
      <c r="M57" s="32">
        <f t="shared" si="10"/>
        <v>0.20047761194029823</v>
      </c>
      <c r="N57" s="28">
        <f t="shared" si="11"/>
        <v>160908.99999999997</v>
      </c>
      <c r="O57" s="90">
        <v>2</v>
      </c>
      <c r="P57" s="91"/>
      <c r="Q57" s="32">
        <f t="shared" si="5"/>
        <v>-9.9522388059701594E-2</v>
      </c>
      <c r="R57" s="28">
        <f t="shared" si="13"/>
        <v>135809</v>
      </c>
    </row>
    <row r="58" spans="1:18">
      <c r="A58" s="4">
        <v>23</v>
      </c>
      <c r="B58" s="5" t="s">
        <v>56</v>
      </c>
      <c r="C58" s="4" t="s">
        <v>34</v>
      </c>
      <c r="D58" s="7">
        <v>69000</v>
      </c>
      <c r="E58" s="20">
        <v>142477</v>
      </c>
      <c r="F58" s="24">
        <v>5000</v>
      </c>
      <c r="G58" s="37">
        <v>2.0386666666666668</v>
      </c>
      <c r="H58" s="28">
        <f t="shared" si="9"/>
        <v>147477</v>
      </c>
      <c r="I58" s="41">
        <f t="shared" si="12"/>
        <v>1.4561904761904763</v>
      </c>
      <c r="J58" s="28">
        <f t="shared" si="1"/>
        <v>147477</v>
      </c>
      <c r="K58" s="90">
        <v>2.2999999999999998</v>
      </c>
      <c r="L58" s="91"/>
      <c r="M58" s="32">
        <f t="shared" si="10"/>
        <v>0.26133333333333297</v>
      </c>
      <c r="N58" s="28">
        <f t="shared" si="11"/>
        <v>165508.99999999997</v>
      </c>
      <c r="O58" s="90">
        <v>2</v>
      </c>
      <c r="P58" s="91"/>
      <c r="Q58" s="32">
        <f t="shared" si="5"/>
        <v>-3.8666666666666849E-2</v>
      </c>
      <c r="R58" s="28">
        <f t="shared" si="13"/>
        <v>139809</v>
      </c>
    </row>
    <row r="59" spans="1:18">
      <c r="A59" s="4">
        <v>24</v>
      </c>
      <c r="B59" s="5" t="s">
        <v>57</v>
      </c>
      <c r="C59" s="4" t="s">
        <v>34</v>
      </c>
      <c r="D59" s="7">
        <v>83000</v>
      </c>
      <c r="E59" s="20">
        <v>142477</v>
      </c>
      <c r="F59" s="24">
        <v>5000</v>
      </c>
      <c r="G59" s="37">
        <v>1.6947951807228916</v>
      </c>
      <c r="H59" s="28">
        <f t="shared" si="9"/>
        <v>147477</v>
      </c>
      <c r="I59" s="41">
        <f t="shared" si="12"/>
        <v>1.2105679862306369</v>
      </c>
      <c r="J59" s="28">
        <f t="shared" si="1"/>
        <v>147477</v>
      </c>
      <c r="K59" s="90">
        <v>2</v>
      </c>
      <c r="L59" s="91"/>
      <c r="M59" s="32">
        <f t="shared" si="10"/>
        <v>0.30520481927710841</v>
      </c>
      <c r="N59" s="28">
        <f t="shared" si="11"/>
        <v>172809</v>
      </c>
      <c r="O59" s="90">
        <v>1.5</v>
      </c>
      <c r="P59" s="91"/>
      <c r="Q59" s="32">
        <f t="shared" si="5"/>
        <v>-0.19479518072289159</v>
      </c>
      <c r="R59" s="28">
        <f t="shared" si="13"/>
        <v>126309</v>
      </c>
    </row>
    <row r="60" spans="1:18">
      <c r="A60" s="62">
        <v>25</v>
      </c>
      <c r="B60" s="45" t="s">
        <v>58</v>
      </c>
      <c r="C60" s="62" t="s">
        <v>34</v>
      </c>
      <c r="D60" s="63">
        <v>97000</v>
      </c>
      <c r="E60" s="20">
        <v>142477</v>
      </c>
      <c r="F60" s="64">
        <v>5000</v>
      </c>
      <c r="G60" s="46">
        <v>1.4501855670103092</v>
      </c>
      <c r="H60" s="47">
        <f t="shared" si="9"/>
        <v>147477</v>
      </c>
      <c r="I60" s="65">
        <f t="shared" si="12"/>
        <v>1.0358468335787923</v>
      </c>
      <c r="J60" s="47">
        <f t="shared" si="1"/>
        <v>147477</v>
      </c>
      <c r="K60" s="96">
        <v>2</v>
      </c>
      <c r="L60" s="97"/>
      <c r="M60" s="66">
        <f t="shared" si="10"/>
        <v>0.54981443298969079</v>
      </c>
      <c r="N60" s="47">
        <f t="shared" si="11"/>
        <v>200809</v>
      </c>
      <c r="O60" s="96">
        <v>1.3</v>
      </c>
      <c r="P60" s="97"/>
      <c r="Q60" s="66">
        <f t="shared" si="5"/>
        <v>-0.15018556701030916</v>
      </c>
      <c r="R60" s="47">
        <f t="shared" si="13"/>
        <v>127909.00000000001</v>
      </c>
    </row>
    <row r="61" spans="1:18" s="55" customFormat="1">
      <c r="A61" s="67"/>
      <c r="B61" s="68"/>
      <c r="C61" s="67"/>
      <c r="D61" s="69"/>
      <c r="E61" s="70"/>
      <c r="F61" s="71"/>
      <c r="G61" s="72"/>
      <c r="H61" s="73"/>
      <c r="I61" s="74"/>
      <c r="J61" s="73"/>
      <c r="K61" s="75"/>
      <c r="L61" s="75"/>
      <c r="M61" s="76"/>
      <c r="N61" s="73"/>
      <c r="O61" s="75"/>
      <c r="P61" s="75"/>
      <c r="Q61" s="76"/>
      <c r="R61" s="73"/>
    </row>
    <row r="62" spans="1:18" ht="24.75">
      <c r="A62" s="98" t="s">
        <v>139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</row>
    <row r="63" spans="1:18" ht="24.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 ht="33.75" customHeight="1">
      <c r="A64" s="15" t="s">
        <v>0</v>
      </c>
      <c r="B64" s="44" t="s">
        <v>1</v>
      </c>
      <c r="C64" s="79" t="s">
        <v>125</v>
      </c>
      <c r="D64" s="79"/>
      <c r="E64" s="80" t="s">
        <v>126</v>
      </c>
      <c r="F64" s="99" t="s">
        <v>128</v>
      </c>
      <c r="G64" s="100" t="s">
        <v>130</v>
      </c>
      <c r="H64" s="77" t="s">
        <v>127</v>
      </c>
      <c r="I64" s="78" t="s">
        <v>131</v>
      </c>
      <c r="J64" s="77" t="s">
        <v>127</v>
      </c>
      <c r="K64" s="88" t="s">
        <v>134</v>
      </c>
      <c r="L64" s="88"/>
      <c r="M64" s="88" t="s">
        <v>129</v>
      </c>
      <c r="N64" s="88" t="s">
        <v>132</v>
      </c>
      <c r="O64" s="88" t="s">
        <v>135</v>
      </c>
      <c r="P64" s="88"/>
      <c r="Q64" s="88" t="s">
        <v>129</v>
      </c>
      <c r="R64" s="88" t="s">
        <v>133</v>
      </c>
    </row>
    <row r="65" spans="1:18" ht="26.25" customHeight="1">
      <c r="A65" s="15"/>
      <c r="B65" s="15"/>
      <c r="C65" s="13" t="s">
        <v>2</v>
      </c>
      <c r="D65" s="17" t="s">
        <v>124</v>
      </c>
      <c r="E65" s="80"/>
      <c r="F65" s="99"/>
      <c r="G65" s="100"/>
      <c r="H65" s="77"/>
      <c r="I65" s="78"/>
      <c r="J65" s="77"/>
      <c r="K65" s="88"/>
      <c r="L65" s="88"/>
      <c r="M65" s="88"/>
      <c r="N65" s="88"/>
      <c r="O65" s="88"/>
      <c r="P65" s="88"/>
      <c r="Q65" s="88"/>
      <c r="R65" s="88"/>
    </row>
    <row r="66" spans="1:18">
      <c r="A66" s="23" t="s">
        <v>59</v>
      </c>
      <c r="B66" s="23"/>
      <c r="C66" s="23"/>
      <c r="D66" s="23"/>
      <c r="E66" s="20"/>
      <c r="F66" s="25"/>
      <c r="G66" s="36"/>
      <c r="H66" s="27"/>
      <c r="I66" s="35">
        <f t="shared" si="12"/>
        <v>0</v>
      </c>
      <c r="J66" s="28">
        <f t="shared" si="1"/>
        <v>0</v>
      </c>
      <c r="K66" s="84"/>
      <c r="L66" s="85"/>
      <c r="M66" s="42"/>
      <c r="N66" s="28"/>
      <c r="O66" s="84"/>
      <c r="P66" s="85"/>
      <c r="Q66" s="42"/>
      <c r="R66" s="28">
        <f t="shared" si="13"/>
        <v>0</v>
      </c>
    </row>
    <row r="67" spans="1:18">
      <c r="A67" s="4">
        <v>1</v>
      </c>
      <c r="B67" s="5" t="s">
        <v>60</v>
      </c>
      <c r="C67" s="4" t="s">
        <v>14</v>
      </c>
      <c r="D67" s="7">
        <v>1250</v>
      </c>
      <c r="E67" s="20">
        <v>142477</v>
      </c>
      <c r="F67" s="24">
        <v>5000</v>
      </c>
      <c r="G67" s="35">
        <v>112.53440000000001</v>
      </c>
      <c r="H67" s="28">
        <f t="shared" ref="H67:H76" si="14">SUM(E67,F67)</f>
        <v>147477</v>
      </c>
      <c r="I67" s="35">
        <f t="shared" si="12"/>
        <v>80.381714285714295</v>
      </c>
      <c r="J67" s="28">
        <f t="shared" si="1"/>
        <v>147477</v>
      </c>
      <c r="K67" s="92">
        <v>120</v>
      </c>
      <c r="L67" s="93"/>
      <c r="M67" s="30">
        <f t="shared" ref="M67:M76" si="15">K67-G67</f>
        <v>7.4655999999999949</v>
      </c>
      <c r="N67" s="28">
        <f t="shared" ref="N67:N78" si="16">D67*M67+(E67+F67)</f>
        <v>156809</v>
      </c>
      <c r="O67" s="92">
        <v>100</v>
      </c>
      <c r="P67" s="93"/>
      <c r="Q67" s="30">
        <f t="shared" ref="Q67:Q76" si="17">O67-G67</f>
        <v>-12.534400000000005</v>
      </c>
      <c r="R67" s="28">
        <f t="shared" si="13"/>
        <v>126809</v>
      </c>
    </row>
    <row r="68" spans="1:18">
      <c r="A68" s="4">
        <v>2</v>
      </c>
      <c r="B68" s="5" t="s">
        <v>61</v>
      </c>
      <c r="C68" s="4" t="s">
        <v>14</v>
      </c>
      <c r="D68" s="7">
        <v>1750</v>
      </c>
      <c r="E68" s="20">
        <v>142477</v>
      </c>
      <c r="F68" s="24">
        <v>5000</v>
      </c>
      <c r="G68" s="35">
        <v>81</v>
      </c>
      <c r="H68" s="28">
        <f t="shared" si="14"/>
        <v>147477</v>
      </c>
      <c r="I68" s="35">
        <f t="shared" si="12"/>
        <v>57.857142857142861</v>
      </c>
      <c r="J68" s="28">
        <f t="shared" si="1"/>
        <v>147477</v>
      </c>
      <c r="K68" s="92">
        <v>90</v>
      </c>
      <c r="L68" s="93"/>
      <c r="M68" s="30">
        <f t="shared" si="15"/>
        <v>9</v>
      </c>
      <c r="N68" s="28">
        <f t="shared" si="16"/>
        <v>163227</v>
      </c>
      <c r="O68" s="92">
        <v>75</v>
      </c>
      <c r="P68" s="93"/>
      <c r="Q68" s="30">
        <f t="shared" si="17"/>
        <v>-6</v>
      </c>
      <c r="R68" s="28">
        <f t="shared" si="13"/>
        <v>131977</v>
      </c>
    </row>
    <row r="69" spans="1:18">
      <c r="A69" s="4">
        <v>3</v>
      </c>
      <c r="B69" s="5" t="s">
        <v>68</v>
      </c>
      <c r="C69" s="4" t="s">
        <v>14</v>
      </c>
      <c r="D69" s="7">
        <v>555</v>
      </c>
      <c r="E69" s="20">
        <v>142477</v>
      </c>
      <c r="F69" s="24">
        <v>5000</v>
      </c>
      <c r="G69" s="35">
        <v>253.45585585585584</v>
      </c>
      <c r="H69" s="28">
        <f t="shared" si="14"/>
        <v>147477</v>
      </c>
      <c r="I69" s="35">
        <f t="shared" si="12"/>
        <v>181.03989703989703</v>
      </c>
      <c r="J69" s="28">
        <f>SUM(E69,F69)</f>
        <v>147477</v>
      </c>
      <c r="K69" s="92">
        <v>260</v>
      </c>
      <c r="L69" s="93"/>
      <c r="M69" s="30">
        <f t="shared" si="15"/>
        <v>6.5441441441441555</v>
      </c>
      <c r="N69" s="28">
        <f t="shared" si="16"/>
        <v>151109</v>
      </c>
      <c r="O69" s="92">
        <v>249</v>
      </c>
      <c r="P69" s="93"/>
      <c r="Q69" s="30">
        <f t="shared" si="17"/>
        <v>-4.4558558558558445</v>
      </c>
      <c r="R69" s="28">
        <f t="shared" si="13"/>
        <v>140004</v>
      </c>
    </row>
    <row r="70" spans="1:18">
      <c r="A70" s="4">
        <v>4</v>
      </c>
      <c r="B70" s="5" t="s">
        <v>62</v>
      </c>
      <c r="C70" s="4" t="s">
        <v>34</v>
      </c>
      <c r="D70" s="7">
        <v>190000</v>
      </c>
      <c r="E70" s="20">
        <v>142477</v>
      </c>
      <c r="F70" s="24">
        <v>5000</v>
      </c>
      <c r="G70" s="38">
        <v>0.7403578947368421</v>
      </c>
      <c r="H70" s="28">
        <f t="shared" si="14"/>
        <v>147477</v>
      </c>
      <c r="I70" s="41">
        <f t="shared" si="12"/>
        <v>0.52882706766917298</v>
      </c>
      <c r="J70" s="28">
        <f t="shared" si="1"/>
        <v>147477</v>
      </c>
      <c r="K70" s="94">
        <v>1</v>
      </c>
      <c r="L70" s="95"/>
      <c r="M70" s="32">
        <f t="shared" si="15"/>
        <v>0.2596421052631579</v>
      </c>
      <c r="N70" s="28">
        <f t="shared" si="16"/>
        <v>196809</v>
      </c>
      <c r="O70" s="94">
        <v>0.5</v>
      </c>
      <c r="P70" s="95"/>
      <c r="Q70" s="32">
        <f t="shared" si="17"/>
        <v>-0.2403578947368421</v>
      </c>
      <c r="R70" s="28">
        <f t="shared" si="13"/>
        <v>96809</v>
      </c>
    </row>
    <row r="71" spans="1:18">
      <c r="A71" s="4">
        <v>5</v>
      </c>
      <c r="B71" s="5" t="s">
        <v>63</v>
      </c>
      <c r="C71" s="4" t="s">
        <v>34</v>
      </c>
      <c r="D71" s="7">
        <v>130000</v>
      </c>
      <c r="E71" s="20">
        <v>142477</v>
      </c>
      <c r="F71" s="24">
        <v>5000</v>
      </c>
      <c r="G71" s="38">
        <v>1.0820615384615384</v>
      </c>
      <c r="H71" s="28">
        <f t="shared" si="14"/>
        <v>147477</v>
      </c>
      <c r="I71" s="41">
        <f t="shared" si="12"/>
        <v>0.77290109890109893</v>
      </c>
      <c r="J71" s="28">
        <f t="shared" si="1"/>
        <v>147477</v>
      </c>
      <c r="K71" s="94">
        <v>1.2</v>
      </c>
      <c r="L71" s="95"/>
      <c r="M71" s="32">
        <f t="shared" si="15"/>
        <v>0.11793846153846155</v>
      </c>
      <c r="N71" s="28">
        <f t="shared" si="16"/>
        <v>162809</v>
      </c>
      <c r="O71" s="94">
        <v>1</v>
      </c>
      <c r="P71" s="95"/>
      <c r="Q71" s="32">
        <f t="shared" si="17"/>
        <v>-8.2061538461538408E-2</v>
      </c>
      <c r="R71" s="28">
        <f t="shared" si="13"/>
        <v>131809</v>
      </c>
    </row>
    <row r="72" spans="1:18">
      <c r="A72" s="4">
        <v>6</v>
      </c>
      <c r="B72" s="5" t="s">
        <v>64</v>
      </c>
      <c r="C72" s="4" t="s">
        <v>34</v>
      </c>
      <c r="D72" s="7">
        <v>148000</v>
      </c>
      <c r="E72" s="20">
        <v>142477</v>
      </c>
      <c r="F72" s="24">
        <v>5000</v>
      </c>
      <c r="G72" s="38">
        <v>0.95045945945945942</v>
      </c>
      <c r="H72" s="28">
        <f t="shared" si="14"/>
        <v>147477</v>
      </c>
      <c r="I72" s="41">
        <f t="shared" si="12"/>
        <v>0.67889961389961384</v>
      </c>
      <c r="J72" s="28">
        <f t="shared" si="1"/>
        <v>147477</v>
      </c>
      <c r="K72" s="94">
        <v>1.2</v>
      </c>
      <c r="L72" s="95"/>
      <c r="M72" s="32">
        <f t="shared" si="15"/>
        <v>0.24954054054054053</v>
      </c>
      <c r="N72" s="28">
        <f t="shared" si="16"/>
        <v>184409</v>
      </c>
      <c r="O72" s="94">
        <v>0.5</v>
      </c>
      <c r="P72" s="95"/>
      <c r="Q72" s="32">
        <f t="shared" si="17"/>
        <v>-0.45045945945945942</v>
      </c>
      <c r="R72" s="28">
        <f t="shared" si="13"/>
        <v>75809</v>
      </c>
    </row>
    <row r="73" spans="1:18">
      <c r="A73" s="4">
        <v>7</v>
      </c>
      <c r="B73" s="5" t="s">
        <v>65</v>
      </c>
      <c r="C73" s="4" t="s">
        <v>34</v>
      </c>
      <c r="D73" s="7">
        <v>188000</v>
      </c>
      <c r="E73" s="20">
        <v>142477</v>
      </c>
      <c r="F73" s="24">
        <v>5000</v>
      </c>
      <c r="G73" s="38">
        <v>0.74823404255319148</v>
      </c>
      <c r="H73" s="28">
        <f t="shared" si="14"/>
        <v>147477</v>
      </c>
      <c r="I73" s="41">
        <f t="shared" si="12"/>
        <v>0.53445288753799391</v>
      </c>
      <c r="J73" s="28">
        <f t="shared" si="1"/>
        <v>147477</v>
      </c>
      <c r="K73" s="94">
        <v>1</v>
      </c>
      <c r="L73" s="95"/>
      <c r="M73" s="32">
        <f t="shared" si="15"/>
        <v>0.25176595744680852</v>
      </c>
      <c r="N73" s="28">
        <f t="shared" si="16"/>
        <v>194809</v>
      </c>
      <c r="O73" s="94">
        <v>0.5</v>
      </c>
      <c r="P73" s="95"/>
      <c r="Q73" s="32">
        <f t="shared" si="17"/>
        <v>-0.24823404255319148</v>
      </c>
      <c r="R73" s="28">
        <f t="shared" si="13"/>
        <v>95809</v>
      </c>
    </row>
    <row r="74" spans="1:18">
      <c r="A74" s="4">
        <v>8</v>
      </c>
      <c r="B74" s="5" t="s">
        <v>66</v>
      </c>
      <c r="C74" s="4" t="s">
        <v>34</v>
      </c>
      <c r="D74" s="7">
        <v>175000</v>
      </c>
      <c r="E74" s="20">
        <v>142477</v>
      </c>
      <c r="F74" s="24">
        <v>5000</v>
      </c>
      <c r="G74" s="38">
        <v>0.8038171428571429</v>
      </c>
      <c r="H74" s="28">
        <f t="shared" si="14"/>
        <v>147477</v>
      </c>
      <c r="I74" s="41">
        <f t="shared" si="12"/>
        <v>0.57415510204081632</v>
      </c>
      <c r="J74" s="28">
        <f t="shared" si="1"/>
        <v>147477</v>
      </c>
      <c r="K74" s="94">
        <v>1</v>
      </c>
      <c r="L74" s="95"/>
      <c r="M74" s="32">
        <f t="shared" si="15"/>
        <v>0.1961828571428571</v>
      </c>
      <c r="N74" s="28">
        <f t="shared" si="16"/>
        <v>181809</v>
      </c>
      <c r="O74" s="94">
        <v>0.6</v>
      </c>
      <c r="P74" s="95"/>
      <c r="Q74" s="32">
        <f t="shared" si="17"/>
        <v>-0.20381714285714292</v>
      </c>
      <c r="R74" s="28">
        <f t="shared" si="13"/>
        <v>106809</v>
      </c>
    </row>
    <row r="75" spans="1:18">
      <c r="A75" s="4">
        <v>9</v>
      </c>
      <c r="B75" s="5" t="s">
        <v>67</v>
      </c>
      <c r="C75" s="4" t="s">
        <v>34</v>
      </c>
      <c r="D75" s="7">
        <v>286000</v>
      </c>
      <c r="E75" s="20">
        <v>142477</v>
      </c>
      <c r="F75" s="24">
        <v>5000</v>
      </c>
      <c r="G75" s="38">
        <v>0.49184615384615382</v>
      </c>
      <c r="H75" s="28">
        <f t="shared" si="14"/>
        <v>147477</v>
      </c>
      <c r="I75" s="41">
        <f t="shared" si="12"/>
        <v>0.35131868131868133</v>
      </c>
      <c r="J75" s="28">
        <f t="shared" si="1"/>
        <v>147477</v>
      </c>
      <c r="K75" s="94">
        <v>1</v>
      </c>
      <c r="L75" s="95"/>
      <c r="M75" s="32">
        <f t="shared" si="15"/>
        <v>0.50815384615384618</v>
      </c>
      <c r="N75" s="28">
        <f t="shared" si="16"/>
        <v>292809</v>
      </c>
      <c r="O75" s="94">
        <v>0.4</v>
      </c>
      <c r="P75" s="95"/>
      <c r="Q75" s="32">
        <f t="shared" si="17"/>
        <v>-9.18461538461538E-2</v>
      </c>
      <c r="R75" s="28">
        <f t="shared" si="13"/>
        <v>116209.00000000001</v>
      </c>
    </row>
    <row r="76" spans="1:18">
      <c r="A76" s="4">
        <v>10</v>
      </c>
      <c r="B76" s="5" t="s">
        <v>69</v>
      </c>
      <c r="C76" s="4" t="s">
        <v>34</v>
      </c>
      <c r="D76" s="7">
        <v>78000</v>
      </c>
      <c r="E76" s="20">
        <v>142477</v>
      </c>
      <c r="F76" s="24">
        <v>5000</v>
      </c>
      <c r="G76" s="38">
        <v>1.8034358974358975</v>
      </c>
      <c r="H76" s="28">
        <f t="shared" si="14"/>
        <v>147477</v>
      </c>
      <c r="I76" s="41">
        <f t="shared" si="12"/>
        <v>1.2881684981684982</v>
      </c>
      <c r="J76" s="28">
        <f t="shared" si="1"/>
        <v>147477</v>
      </c>
      <c r="K76" s="94">
        <v>2</v>
      </c>
      <c r="L76" s="95"/>
      <c r="M76" s="32">
        <f t="shared" si="15"/>
        <v>0.19656410256410251</v>
      </c>
      <c r="N76" s="28">
        <f t="shared" si="16"/>
        <v>162809</v>
      </c>
      <c r="O76" s="94">
        <v>1.6</v>
      </c>
      <c r="P76" s="95"/>
      <c r="Q76" s="32">
        <f t="shared" si="17"/>
        <v>-0.20343589743589741</v>
      </c>
      <c r="R76" s="28">
        <f t="shared" si="13"/>
        <v>126609</v>
      </c>
    </row>
    <row r="77" spans="1:18">
      <c r="A77" s="23" t="s">
        <v>70</v>
      </c>
      <c r="B77" s="23"/>
      <c r="C77" s="23"/>
      <c r="D77" s="23"/>
      <c r="E77" s="20"/>
      <c r="F77" s="25"/>
      <c r="G77" s="36"/>
      <c r="H77" s="27"/>
      <c r="I77" s="35">
        <f t="shared" si="12"/>
        <v>0</v>
      </c>
      <c r="J77" s="28">
        <f>SUM(E77,F77)</f>
        <v>0</v>
      </c>
      <c r="K77" s="94"/>
      <c r="L77" s="95"/>
      <c r="M77" s="30"/>
      <c r="N77" s="28">
        <f t="shared" si="16"/>
        <v>0</v>
      </c>
      <c r="O77" s="94"/>
      <c r="P77" s="95"/>
      <c r="Q77" s="30"/>
      <c r="R77" s="28">
        <f t="shared" si="13"/>
        <v>0</v>
      </c>
    </row>
    <row r="78" spans="1:18">
      <c r="A78" s="4">
        <v>1</v>
      </c>
      <c r="B78" s="5" t="s">
        <v>71</v>
      </c>
      <c r="C78" s="4" t="s">
        <v>34</v>
      </c>
      <c r="D78" s="7">
        <v>87500</v>
      </c>
      <c r="E78" s="20">
        <v>142477</v>
      </c>
      <c r="F78" s="24">
        <v>5000</v>
      </c>
      <c r="G78" s="38">
        <v>1.6076342857142858</v>
      </c>
      <c r="H78" s="28">
        <f>SUM(E78,F78)</f>
        <v>147477</v>
      </c>
      <c r="I78" s="41">
        <f t="shared" si="12"/>
        <v>1.1483102040816326</v>
      </c>
      <c r="J78" s="28">
        <f t="shared" si="1"/>
        <v>147477</v>
      </c>
      <c r="K78" s="94">
        <v>2</v>
      </c>
      <c r="L78" s="95"/>
      <c r="M78" s="32">
        <f>K78-G78</f>
        <v>0.39236571428571421</v>
      </c>
      <c r="N78" s="28">
        <f t="shared" si="16"/>
        <v>181809</v>
      </c>
      <c r="O78" s="94">
        <v>1</v>
      </c>
      <c r="P78" s="95"/>
      <c r="Q78" s="31">
        <f>O78-G78</f>
        <v>-0.60763428571428579</v>
      </c>
      <c r="R78" s="28">
        <f t="shared" si="13"/>
        <v>89309</v>
      </c>
    </row>
    <row r="79" spans="1:18">
      <c r="A79" s="4">
        <v>2</v>
      </c>
      <c r="B79" s="5" t="s">
        <v>72</v>
      </c>
      <c r="C79" s="4" t="s">
        <v>34</v>
      </c>
      <c r="D79" s="7">
        <v>64000</v>
      </c>
      <c r="E79" s="20">
        <v>142477</v>
      </c>
      <c r="F79" s="24">
        <v>5000</v>
      </c>
      <c r="G79" s="38">
        <v>2.1979375000000001</v>
      </c>
      <c r="H79" s="28">
        <f>SUM(E79,F79)</f>
        <v>147477</v>
      </c>
      <c r="I79" s="41">
        <f t="shared" si="12"/>
        <v>1.5699553571428573</v>
      </c>
      <c r="J79" s="28">
        <f t="shared" si="1"/>
        <v>147477</v>
      </c>
      <c r="K79" s="94">
        <v>2.2999999999999998</v>
      </c>
      <c r="L79" s="95"/>
      <c r="M79" s="32">
        <f>K79-G79</f>
        <v>0.10206249999999972</v>
      </c>
      <c r="N79" s="28">
        <f>D79*M79+(E79+F79)</f>
        <v>154008.99999999997</v>
      </c>
      <c r="O79" s="94">
        <v>2</v>
      </c>
      <c r="P79" s="95"/>
      <c r="Q79" s="31">
        <f>O79-G79</f>
        <v>-0.1979375000000001</v>
      </c>
      <c r="R79" s="28">
        <f>D79*Q79+E79</f>
        <v>129809</v>
      </c>
    </row>
    <row r="80" spans="1:18">
      <c r="A80" s="4">
        <v>3</v>
      </c>
      <c r="B80" s="5" t="s">
        <v>73</v>
      </c>
      <c r="C80" s="4" t="s">
        <v>34</v>
      </c>
      <c r="D80" s="7"/>
      <c r="E80" s="20"/>
      <c r="F80" s="24"/>
      <c r="G80" s="35"/>
      <c r="H80" s="28"/>
      <c r="I80" s="35">
        <f t="shared" si="12"/>
        <v>0</v>
      </c>
      <c r="J80" s="28">
        <f t="shared" si="1"/>
        <v>0</v>
      </c>
      <c r="K80" s="94"/>
      <c r="L80" s="95"/>
      <c r="M80" s="32"/>
      <c r="N80" s="28"/>
      <c r="O80" s="94"/>
      <c r="P80" s="95"/>
      <c r="Q80" s="30"/>
      <c r="R80" s="28">
        <f t="shared" si="13"/>
        <v>0</v>
      </c>
    </row>
    <row r="81" spans="1:18">
      <c r="A81" s="4">
        <v>4</v>
      </c>
      <c r="B81" s="5" t="s">
        <v>74</v>
      </c>
      <c r="C81" s="4" t="s">
        <v>34</v>
      </c>
      <c r="D81" s="7">
        <v>66000</v>
      </c>
      <c r="E81" s="20">
        <v>142477</v>
      </c>
      <c r="F81" s="24">
        <v>5000</v>
      </c>
      <c r="G81" s="41">
        <v>2.1313333333333335</v>
      </c>
      <c r="H81" s="28">
        <f t="shared" ref="H81:H89" si="18">SUM(E81,F81)</f>
        <v>147477</v>
      </c>
      <c r="I81" s="41">
        <f t="shared" si="12"/>
        <v>1.5223809523809526</v>
      </c>
      <c r="J81" s="28">
        <f t="shared" si="1"/>
        <v>147477</v>
      </c>
      <c r="K81" s="94">
        <v>2.2999999999999998</v>
      </c>
      <c r="L81" s="95"/>
      <c r="M81" s="32">
        <f t="shared" ref="M81:M94" si="19">K81-G81</f>
        <v>0.1686666666666663</v>
      </c>
      <c r="N81" s="28">
        <f t="shared" ref="N81:N94" si="20">D81*M81+(E81+F81)</f>
        <v>158608.99999999997</v>
      </c>
      <c r="O81" s="94">
        <v>2</v>
      </c>
      <c r="P81" s="95"/>
      <c r="Q81" s="32">
        <f t="shared" ref="Q81:Q89" si="21">O81-G81</f>
        <v>-0.13133333333333352</v>
      </c>
      <c r="R81" s="28">
        <f t="shared" si="13"/>
        <v>133809</v>
      </c>
    </row>
    <row r="82" spans="1:18">
      <c r="A82" s="4">
        <v>5</v>
      </c>
      <c r="B82" s="5" t="s">
        <v>75</v>
      </c>
      <c r="C82" s="4" t="s">
        <v>34</v>
      </c>
      <c r="D82" s="7">
        <v>52000</v>
      </c>
      <c r="E82" s="20">
        <v>142477</v>
      </c>
      <c r="F82" s="24">
        <v>5000</v>
      </c>
      <c r="G82" s="41">
        <v>2.7051538461538462</v>
      </c>
      <c r="H82" s="28">
        <f t="shared" si="18"/>
        <v>147477</v>
      </c>
      <c r="I82" s="41">
        <f t="shared" si="12"/>
        <v>1.9322527472527473</v>
      </c>
      <c r="J82" s="28">
        <f t="shared" ref="J82:J86" si="22">SUM(E82,F82)</f>
        <v>147477</v>
      </c>
      <c r="K82" s="94">
        <v>3</v>
      </c>
      <c r="L82" s="95"/>
      <c r="M82" s="32">
        <f t="shared" si="19"/>
        <v>0.29484615384615376</v>
      </c>
      <c r="N82" s="28">
        <f t="shared" si="20"/>
        <v>162809</v>
      </c>
      <c r="O82" s="94">
        <v>2.2999999999999998</v>
      </c>
      <c r="P82" s="95"/>
      <c r="Q82" s="32">
        <f t="shared" si="21"/>
        <v>-0.40515384615384642</v>
      </c>
      <c r="R82" s="28">
        <f t="shared" si="13"/>
        <v>121408.99999999999</v>
      </c>
    </row>
    <row r="83" spans="1:18">
      <c r="A83" s="4">
        <v>6</v>
      </c>
      <c r="B83" s="5" t="s">
        <v>76</v>
      </c>
      <c r="C83" s="4" t="s">
        <v>34</v>
      </c>
      <c r="D83" s="7">
        <v>52000</v>
      </c>
      <c r="E83" s="20">
        <v>142477</v>
      </c>
      <c r="F83" s="24">
        <v>5000</v>
      </c>
      <c r="G83" s="41">
        <v>2.7051538461538462</v>
      </c>
      <c r="H83" s="28">
        <f t="shared" si="18"/>
        <v>147477</v>
      </c>
      <c r="I83" s="41">
        <f t="shared" si="12"/>
        <v>1.9322527472527473</v>
      </c>
      <c r="J83" s="28">
        <f t="shared" si="22"/>
        <v>147477</v>
      </c>
      <c r="K83" s="94">
        <v>3</v>
      </c>
      <c r="L83" s="95"/>
      <c r="M83" s="32">
        <f t="shared" si="19"/>
        <v>0.29484615384615376</v>
      </c>
      <c r="N83" s="28">
        <f t="shared" si="20"/>
        <v>162809</v>
      </c>
      <c r="O83" s="94">
        <v>2.2999999999999998</v>
      </c>
      <c r="P83" s="95"/>
      <c r="Q83" s="32">
        <f t="shared" si="21"/>
        <v>-0.40515384615384642</v>
      </c>
      <c r="R83" s="28">
        <f t="shared" si="13"/>
        <v>121408.99999999999</v>
      </c>
    </row>
    <row r="84" spans="1:18">
      <c r="A84" s="4">
        <v>7</v>
      </c>
      <c r="B84" s="5" t="s">
        <v>77</v>
      </c>
      <c r="C84" s="4" t="s">
        <v>34</v>
      </c>
      <c r="D84" s="7">
        <v>16000</v>
      </c>
      <c r="E84" s="20">
        <v>142477</v>
      </c>
      <c r="F84" s="24">
        <v>5000</v>
      </c>
      <c r="G84" s="41">
        <v>8.7917500000000004</v>
      </c>
      <c r="H84" s="28">
        <f t="shared" si="18"/>
        <v>147477</v>
      </c>
      <c r="I84" s="41">
        <f t="shared" ref="I84:I120" si="23">5/7*G84</f>
        <v>6.2798214285714291</v>
      </c>
      <c r="J84" s="28">
        <f t="shared" si="22"/>
        <v>147477</v>
      </c>
      <c r="K84" s="94">
        <v>9</v>
      </c>
      <c r="L84" s="95"/>
      <c r="M84" s="32">
        <f t="shared" si="19"/>
        <v>0.2082499999999996</v>
      </c>
      <c r="N84" s="28">
        <f t="shared" si="20"/>
        <v>150809</v>
      </c>
      <c r="O84" s="94">
        <v>8</v>
      </c>
      <c r="P84" s="95"/>
      <c r="Q84" s="32">
        <f t="shared" si="21"/>
        <v>-0.7917500000000004</v>
      </c>
      <c r="R84" s="28">
        <f t="shared" ref="R84:R115" si="24">D84*Q84+E84</f>
        <v>129809</v>
      </c>
    </row>
    <row r="85" spans="1:18">
      <c r="A85" s="4">
        <v>8</v>
      </c>
      <c r="B85" s="5" t="s">
        <v>78</v>
      </c>
      <c r="C85" s="4" t="s">
        <v>34</v>
      </c>
      <c r="D85" s="7">
        <v>25500</v>
      </c>
      <c r="E85" s="20">
        <v>142477</v>
      </c>
      <c r="F85" s="24">
        <v>5000</v>
      </c>
      <c r="G85" s="41">
        <v>5.5163921568627448</v>
      </c>
      <c r="H85" s="28">
        <f t="shared" si="18"/>
        <v>147477</v>
      </c>
      <c r="I85" s="41">
        <f t="shared" si="23"/>
        <v>3.9402801120448179</v>
      </c>
      <c r="J85" s="28">
        <f t="shared" si="22"/>
        <v>147477</v>
      </c>
      <c r="K85" s="94">
        <v>6</v>
      </c>
      <c r="L85" s="95"/>
      <c r="M85" s="32">
        <f t="shared" si="19"/>
        <v>0.48360784313725524</v>
      </c>
      <c r="N85" s="28">
        <f t="shared" si="20"/>
        <v>159809</v>
      </c>
      <c r="O85" s="94">
        <v>5</v>
      </c>
      <c r="P85" s="95"/>
      <c r="Q85" s="32">
        <f t="shared" si="21"/>
        <v>-0.51639215686274476</v>
      </c>
      <c r="R85" s="28">
        <f t="shared" si="24"/>
        <v>129309.00000000001</v>
      </c>
    </row>
    <row r="86" spans="1:18">
      <c r="A86" s="4">
        <v>9</v>
      </c>
      <c r="B86" s="5" t="s">
        <v>79</v>
      </c>
      <c r="C86" s="4" t="s">
        <v>34</v>
      </c>
      <c r="D86" s="7">
        <v>25500</v>
      </c>
      <c r="E86" s="20">
        <v>142477</v>
      </c>
      <c r="F86" s="24">
        <v>5000</v>
      </c>
      <c r="G86" s="41">
        <v>5.5163921568627448</v>
      </c>
      <c r="H86" s="28">
        <f t="shared" si="18"/>
        <v>147477</v>
      </c>
      <c r="I86" s="41">
        <f t="shared" si="23"/>
        <v>3.9402801120448179</v>
      </c>
      <c r="J86" s="28">
        <f t="shared" si="22"/>
        <v>147477</v>
      </c>
      <c r="K86" s="94">
        <v>6</v>
      </c>
      <c r="L86" s="95"/>
      <c r="M86" s="32">
        <f t="shared" si="19"/>
        <v>0.48360784313725524</v>
      </c>
      <c r="N86" s="28">
        <f t="shared" si="20"/>
        <v>159809</v>
      </c>
      <c r="O86" s="94">
        <v>5</v>
      </c>
      <c r="P86" s="95"/>
      <c r="Q86" s="32">
        <f t="shared" si="21"/>
        <v>-0.51639215686274476</v>
      </c>
      <c r="R86" s="28">
        <f t="shared" si="24"/>
        <v>129309.00000000001</v>
      </c>
    </row>
    <row r="87" spans="1:18">
      <c r="A87" s="4">
        <v>10</v>
      </c>
      <c r="B87" s="5" t="s">
        <v>80</v>
      </c>
      <c r="C87" s="4" t="s">
        <v>34</v>
      </c>
      <c r="D87" s="7">
        <v>21500</v>
      </c>
      <c r="E87" s="20">
        <v>142477</v>
      </c>
      <c r="F87" s="24">
        <v>5000</v>
      </c>
      <c r="G87" s="41">
        <v>6.5426976744186049</v>
      </c>
      <c r="H87" s="28">
        <f t="shared" si="18"/>
        <v>147477</v>
      </c>
      <c r="I87" s="41">
        <f t="shared" si="23"/>
        <v>4.6733554817275751</v>
      </c>
      <c r="J87" s="28">
        <f>SUM(E87,F87)</f>
        <v>147477</v>
      </c>
      <c r="K87" s="94">
        <v>6.6</v>
      </c>
      <c r="L87" s="95"/>
      <c r="M87" s="32">
        <f t="shared" si="19"/>
        <v>5.7302325581394697E-2</v>
      </c>
      <c r="N87" s="28">
        <f t="shared" si="20"/>
        <v>148709</v>
      </c>
      <c r="O87" s="94">
        <v>6</v>
      </c>
      <c r="P87" s="95"/>
      <c r="Q87" s="32">
        <f t="shared" si="21"/>
        <v>-0.54269767441860495</v>
      </c>
      <c r="R87" s="28">
        <f t="shared" si="24"/>
        <v>130809</v>
      </c>
    </row>
    <row r="88" spans="1:18">
      <c r="A88" s="4">
        <v>11</v>
      </c>
      <c r="B88" s="5" t="s">
        <v>81</v>
      </c>
      <c r="C88" s="4" t="s">
        <v>34</v>
      </c>
      <c r="D88" s="7">
        <v>21500</v>
      </c>
      <c r="E88" s="20">
        <v>142477</v>
      </c>
      <c r="F88" s="24">
        <v>5000</v>
      </c>
      <c r="G88" s="41">
        <v>6.5426976744186049</v>
      </c>
      <c r="H88" s="28">
        <f t="shared" si="18"/>
        <v>147477</v>
      </c>
      <c r="I88" s="41">
        <f t="shared" si="23"/>
        <v>4.6733554817275751</v>
      </c>
      <c r="J88" s="28">
        <f t="shared" ref="J88:J94" si="25">SUM(E88,F88)</f>
        <v>147477</v>
      </c>
      <c r="K88" s="94">
        <v>6.6</v>
      </c>
      <c r="L88" s="95"/>
      <c r="M88" s="32">
        <f t="shared" si="19"/>
        <v>5.7302325581394697E-2</v>
      </c>
      <c r="N88" s="28">
        <f t="shared" si="20"/>
        <v>148709</v>
      </c>
      <c r="O88" s="94">
        <v>6</v>
      </c>
      <c r="P88" s="95"/>
      <c r="Q88" s="32">
        <f t="shared" si="21"/>
        <v>-0.54269767441860495</v>
      </c>
      <c r="R88" s="28">
        <f t="shared" si="24"/>
        <v>130809</v>
      </c>
    </row>
    <row r="89" spans="1:18">
      <c r="A89" s="4">
        <v>12</v>
      </c>
      <c r="B89" s="5" t="s">
        <v>82</v>
      </c>
      <c r="C89" s="4" t="s">
        <v>34</v>
      </c>
      <c r="D89" s="7">
        <v>65000</v>
      </c>
      <c r="E89" s="20">
        <v>142477</v>
      </c>
      <c r="F89" s="24">
        <v>5000</v>
      </c>
      <c r="G89" s="41">
        <v>2.1641230769230768</v>
      </c>
      <c r="H89" s="28">
        <f t="shared" si="18"/>
        <v>147477</v>
      </c>
      <c r="I89" s="41">
        <f t="shared" si="23"/>
        <v>1.5458021978021979</v>
      </c>
      <c r="J89" s="28">
        <f t="shared" si="25"/>
        <v>147477</v>
      </c>
      <c r="K89" s="94">
        <v>2.2999999999999998</v>
      </c>
      <c r="L89" s="95"/>
      <c r="M89" s="32">
        <f t="shared" si="19"/>
        <v>0.13587692307692301</v>
      </c>
      <c r="N89" s="28">
        <f t="shared" si="20"/>
        <v>156309</v>
      </c>
      <c r="O89" s="94">
        <v>2</v>
      </c>
      <c r="P89" s="95"/>
      <c r="Q89" s="32">
        <f t="shared" si="21"/>
        <v>-0.16412307692307682</v>
      </c>
      <c r="R89" s="28">
        <f t="shared" si="24"/>
        <v>131809</v>
      </c>
    </row>
    <row r="90" spans="1:18">
      <c r="A90" s="23" t="s">
        <v>83</v>
      </c>
      <c r="B90" s="23"/>
      <c r="C90" s="23"/>
      <c r="D90" s="23"/>
      <c r="E90" s="20"/>
      <c r="F90" s="25"/>
      <c r="G90" s="36"/>
      <c r="H90" s="27"/>
      <c r="I90" s="35">
        <f t="shared" si="23"/>
        <v>0</v>
      </c>
      <c r="J90" s="28">
        <f t="shared" si="25"/>
        <v>0</v>
      </c>
      <c r="K90" s="94"/>
      <c r="L90" s="95"/>
      <c r="M90" s="32">
        <f t="shared" si="19"/>
        <v>0</v>
      </c>
      <c r="N90" s="28">
        <f t="shared" si="20"/>
        <v>0</v>
      </c>
      <c r="O90" s="94"/>
      <c r="P90" s="95"/>
      <c r="Q90" s="30"/>
      <c r="R90" s="28">
        <f t="shared" si="24"/>
        <v>0</v>
      </c>
    </row>
    <row r="91" spans="1:18">
      <c r="A91" s="4">
        <v>1</v>
      </c>
      <c r="B91" s="5" t="s">
        <v>84</v>
      </c>
      <c r="C91" s="4" t="s">
        <v>34</v>
      </c>
      <c r="D91" s="7">
        <v>52000</v>
      </c>
      <c r="E91" s="20">
        <v>142477</v>
      </c>
      <c r="F91" s="24">
        <v>5000</v>
      </c>
      <c r="G91" s="41">
        <v>2.7051538461538462</v>
      </c>
      <c r="H91" s="28">
        <f>SUM(E91,F91)</f>
        <v>147477</v>
      </c>
      <c r="I91" s="41">
        <f t="shared" si="23"/>
        <v>1.9322527472527473</v>
      </c>
      <c r="J91" s="28">
        <f t="shared" si="25"/>
        <v>147477</v>
      </c>
      <c r="K91" s="94">
        <v>2.8</v>
      </c>
      <c r="L91" s="95"/>
      <c r="M91" s="32">
        <f t="shared" si="19"/>
        <v>9.484615384615358E-2</v>
      </c>
      <c r="N91" s="28">
        <f t="shared" si="20"/>
        <v>152409</v>
      </c>
      <c r="O91" s="94">
        <v>2.5</v>
      </c>
      <c r="P91" s="95"/>
      <c r="Q91" s="32">
        <f>O91-G91</f>
        <v>-0.20515384615384624</v>
      </c>
      <c r="R91" s="28">
        <f t="shared" si="24"/>
        <v>131809</v>
      </c>
    </row>
    <row r="92" spans="1:18">
      <c r="A92" s="4">
        <v>2</v>
      </c>
      <c r="B92" s="5" t="s">
        <v>85</v>
      </c>
      <c r="C92" s="4" t="s">
        <v>34</v>
      </c>
      <c r="D92" s="7">
        <v>50000</v>
      </c>
      <c r="E92" s="20">
        <v>142477</v>
      </c>
      <c r="F92" s="24">
        <v>5000</v>
      </c>
      <c r="G92" s="41">
        <v>2.8133599999999999</v>
      </c>
      <c r="H92" s="28">
        <f>SUM(E92,F92)</f>
        <v>147477</v>
      </c>
      <c r="I92" s="41">
        <f t="shared" si="23"/>
        <v>2.0095428571428573</v>
      </c>
      <c r="J92" s="28">
        <f t="shared" si="25"/>
        <v>147477</v>
      </c>
      <c r="K92" s="94">
        <v>3</v>
      </c>
      <c r="L92" s="95"/>
      <c r="M92" s="32">
        <f t="shared" si="19"/>
        <v>0.18664000000000014</v>
      </c>
      <c r="N92" s="28">
        <f t="shared" si="20"/>
        <v>156809</v>
      </c>
      <c r="O92" s="94">
        <v>2.6</v>
      </c>
      <c r="P92" s="95"/>
      <c r="Q92" s="32">
        <f>O92-G92</f>
        <v>-0.21335999999999977</v>
      </c>
      <c r="R92" s="28">
        <f t="shared" si="24"/>
        <v>131809</v>
      </c>
    </row>
    <row r="93" spans="1:18">
      <c r="A93" s="4">
        <v>3</v>
      </c>
      <c r="B93" s="5" t="s">
        <v>86</v>
      </c>
      <c r="C93" s="4" t="s">
        <v>34</v>
      </c>
      <c r="D93" s="7">
        <v>8500</v>
      </c>
      <c r="E93" s="20">
        <v>142477</v>
      </c>
      <c r="F93" s="24">
        <v>5000</v>
      </c>
      <c r="G93" s="41">
        <v>16.549176470588236</v>
      </c>
      <c r="H93" s="28">
        <f>SUM(E93,F93)</f>
        <v>147477</v>
      </c>
      <c r="I93" s="41">
        <f t="shared" si="23"/>
        <v>11.820840336134454</v>
      </c>
      <c r="J93" s="28">
        <f t="shared" si="25"/>
        <v>147477</v>
      </c>
      <c r="K93" s="94">
        <v>16.8</v>
      </c>
      <c r="L93" s="95"/>
      <c r="M93" s="32">
        <f t="shared" si="19"/>
        <v>0.25082352941176467</v>
      </c>
      <c r="N93" s="28">
        <f t="shared" si="20"/>
        <v>149609</v>
      </c>
      <c r="O93" s="94">
        <v>16</v>
      </c>
      <c r="P93" s="95"/>
      <c r="Q93" s="32">
        <f>O93-G93</f>
        <v>-0.54917647058823604</v>
      </c>
      <c r="R93" s="28">
        <f t="shared" si="24"/>
        <v>137809</v>
      </c>
    </row>
    <row r="94" spans="1:18">
      <c r="A94" s="4">
        <v>4</v>
      </c>
      <c r="B94" s="5" t="s">
        <v>87</v>
      </c>
      <c r="C94" s="4" t="s">
        <v>34</v>
      </c>
      <c r="D94" s="7">
        <v>8500</v>
      </c>
      <c r="E94" s="20">
        <v>142477</v>
      </c>
      <c r="F94" s="24">
        <v>5000</v>
      </c>
      <c r="G94" s="41">
        <v>16.549176470588236</v>
      </c>
      <c r="H94" s="28">
        <f>SUM(E94,F94)</f>
        <v>147477</v>
      </c>
      <c r="I94" s="41">
        <f t="shared" si="23"/>
        <v>11.820840336134454</v>
      </c>
      <c r="J94" s="28">
        <f t="shared" si="25"/>
        <v>147477</v>
      </c>
      <c r="K94" s="94">
        <v>16.7</v>
      </c>
      <c r="L94" s="95"/>
      <c r="M94" s="32">
        <f t="shared" si="19"/>
        <v>0.15082352941176325</v>
      </c>
      <c r="N94" s="28">
        <f t="shared" si="20"/>
        <v>148759</v>
      </c>
      <c r="O94" s="94">
        <v>16.2</v>
      </c>
      <c r="P94" s="95"/>
      <c r="Q94" s="32">
        <f>O94-G94</f>
        <v>-0.34917647058823675</v>
      </c>
      <c r="R94" s="28">
        <f t="shared" si="24"/>
        <v>139509</v>
      </c>
    </row>
    <row r="95" spans="1:18">
      <c r="A95" s="23" t="s">
        <v>88</v>
      </c>
      <c r="B95" s="23"/>
      <c r="C95" s="23"/>
      <c r="D95" s="23"/>
      <c r="E95" s="20"/>
      <c r="F95" s="25"/>
      <c r="G95" s="36"/>
      <c r="H95" s="27"/>
      <c r="I95" s="35">
        <f t="shared" si="23"/>
        <v>0</v>
      </c>
      <c r="J95" s="28">
        <f>SUM(E95,F95)</f>
        <v>0</v>
      </c>
      <c r="K95" s="94"/>
      <c r="L95" s="95"/>
      <c r="M95" s="30"/>
      <c r="N95" s="28"/>
      <c r="O95" s="94"/>
      <c r="P95" s="95"/>
      <c r="Q95" s="30"/>
      <c r="R95" s="28">
        <f t="shared" si="24"/>
        <v>0</v>
      </c>
    </row>
    <row r="96" spans="1:18">
      <c r="A96" s="4">
        <v>1</v>
      </c>
      <c r="B96" s="5" t="s">
        <v>89</v>
      </c>
      <c r="C96" s="4" t="s">
        <v>34</v>
      </c>
      <c r="D96" s="7">
        <v>15000</v>
      </c>
      <c r="E96" s="20">
        <v>142477</v>
      </c>
      <c r="F96" s="24">
        <v>5000</v>
      </c>
      <c r="G96" s="41">
        <v>9.3778666666666659</v>
      </c>
      <c r="H96" s="28">
        <f>SUM(E96,F96)</f>
        <v>147477</v>
      </c>
      <c r="I96" s="41">
        <f t="shared" si="23"/>
        <v>6.6984761904761898</v>
      </c>
      <c r="J96" s="28">
        <f t="shared" ref="J96:J102" si="26">SUM(E96,F96)</f>
        <v>147477</v>
      </c>
      <c r="K96" s="94">
        <v>9.6</v>
      </c>
      <c r="L96" s="95"/>
      <c r="M96" s="30">
        <f t="shared" ref="M96:M102" si="27">K96-G96</f>
        <v>0.22213333333333374</v>
      </c>
      <c r="N96" s="28">
        <f t="shared" ref="N96:N102" si="28">D96*M96+(E96+F96)</f>
        <v>150809</v>
      </c>
      <c r="O96" s="94">
        <v>9</v>
      </c>
      <c r="P96" s="95"/>
      <c r="Q96" s="32">
        <f>O96-G96</f>
        <v>-0.37786666666666591</v>
      </c>
      <c r="R96" s="28">
        <f t="shared" si="24"/>
        <v>136809</v>
      </c>
    </row>
    <row r="97" spans="1:18">
      <c r="A97" s="4">
        <v>2</v>
      </c>
      <c r="B97" s="5" t="s">
        <v>90</v>
      </c>
      <c r="C97" s="4" t="s">
        <v>34</v>
      </c>
      <c r="D97" s="7">
        <v>41500</v>
      </c>
      <c r="E97" s="20">
        <v>142477</v>
      </c>
      <c r="F97" s="24">
        <v>5000</v>
      </c>
      <c r="G97" s="41">
        <v>3.3895903614457832</v>
      </c>
      <c r="H97" s="28">
        <f>SUM(E97,F97)</f>
        <v>147477</v>
      </c>
      <c r="I97" s="41">
        <f t="shared" si="23"/>
        <v>2.4211359724612738</v>
      </c>
      <c r="J97" s="28">
        <f t="shared" si="26"/>
        <v>147477</v>
      </c>
      <c r="K97" s="94">
        <v>3.5</v>
      </c>
      <c r="L97" s="95"/>
      <c r="M97" s="30">
        <f t="shared" si="27"/>
        <v>0.11040963855421682</v>
      </c>
      <c r="N97" s="28">
        <f t="shared" si="28"/>
        <v>152059</v>
      </c>
      <c r="O97" s="94">
        <v>3</v>
      </c>
      <c r="P97" s="95"/>
      <c r="Q97" s="32">
        <f>O97-G97</f>
        <v>-0.38959036144578318</v>
      </c>
      <c r="R97" s="28">
        <f t="shared" si="24"/>
        <v>126309</v>
      </c>
    </row>
    <row r="98" spans="1:18">
      <c r="A98" s="4">
        <v>3</v>
      </c>
      <c r="B98" s="5" t="s">
        <v>91</v>
      </c>
      <c r="C98" s="4" t="s">
        <v>34</v>
      </c>
      <c r="D98" s="7">
        <v>120000</v>
      </c>
      <c r="E98" s="20">
        <v>142477</v>
      </c>
      <c r="F98" s="24">
        <v>5000</v>
      </c>
      <c r="G98" s="41">
        <v>1.1722333333333332</v>
      </c>
      <c r="H98" s="28">
        <f>SUM(E98,F98)</f>
        <v>147477</v>
      </c>
      <c r="I98" s="41">
        <f t="shared" si="23"/>
        <v>0.83730952380952373</v>
      </c>
      <c r="J98" s="28">
        <f t="shared" si="26"/>
        <v>147477</v>
      </c>
      <c r="K98" s="94">
        <v>2</v>
      </c>
      <c r="L98" s="95"/>
      <c r="M98" s="30">
        <f t="shared" si="27"/>
        <v>0.82776666666666676</v>
      </c>
      <c r="N98" s="28">
        <f t="shared" si="28"/>
        <v>246809</v>
      </c>
      <c r="O98" s="94">
        <v>1</v>
      </c>
      <c r="P98" s="95"/>
      <c r="Q98" s="32">
        <f>O98-G98</f>
        <v>-0.17223333333333324</v>
      </c>
      <c r="R98" s="28">
        <f t="shared" si="24"/>
        <v>121809.00000000001</v>
      </c>
    </row>
    <row r="99" spans="1:18">
      <c r="A99" s="23" t="s">
        <v>92</v>
      </c>
      <c r="B99" s="23"/>
      <c r="C99" s="23"/>
      <c r="D99" s="23"/>
      <c r="E99" s="20"/>
      <c r="F99" s="25"/>
      <c r="G99" s="36"/>
      <c r="H99" s="27"/>
      <c r="I99" s="35">
        <f t="shared" si="23"/>
        <v>0</v>
      </c>
      <c r="J99" s="28">
        <f t="shared" si="26"/>
        <v>0</v>
      </c>
      <c r="K99" s="94"/>
      <c r="L99" s="95"/>
      <c r="M99" s="30">
        <f t="shared" si="27"/>
        <v>0</v>
      </c>
      <c r="N99" s="28">
        <f t="shared" si="28"/>
        <v>0</v>
      </c>
      <c r="O99" s="94"/>
      <c r="P99" s="95"/>
      <c r="Q99" s="30"/>
      <c r="R99" s="28">
        <f t="shared" si="24"/>
        <v>0</v>
      </c>
    </row>
    <row r="100" spans="1:18">
      <c r="A100" s="4">
        <v>1</v>
      </c>
      <c r="B100" s="5" t="s">
        <v>93</v>
      </c>
      <c r="C100" s="4" t="s">
        <v>14</v>
      </c>
      <c r="D100" s="7">
        <v>1300</v>
      </c>
      <c r="E100" s="20">
        <v>142477</v>
      </c>
      <c r="F100" s="24">
        <v>5000</v>
      </c>
      <c r="G100" s="35">
        <v>108</v>
      </c>
      <c r="H100" s="28">
        <f>SUM(E100,F100)</f>
        <v>147477</v>
      </c>
      <c r="I100" s="35">
        <f t="shared" si="23"/>
        <v>77.142857142857139</v>
      </c>
      <c r="J100" s="28">
        <f t="shared" si="26"/>
        <v>147477</v>
      </c>
      <c r="K100" s="94">
        <v>200</v>
      </c>
      <c r="L100" s="95"/>
      <c r="M100" s="30">
        <f t="shared" si="27"/>
        <v>92</v>
      </c>
      <c r="N100" s="28">
        <f t="shared" si="28"/>
        <v>267077</v>
      </c>
      <c r="O100" s="94">
        <v>100</v>
      </c>
      <c r="P100" s="95"/>
      <c r="Q100" s="32">
        <f>O100-G100</f>
        <v>-8</v>
      </c>
      <c r="R100" s="28">
        <f t="shared" si="24"/>
        <v>132077</v>
      </c>
    </row>
    <row r="101" spans="1:18">
      <c r="A101" s="4">
        <v>2</v>
      </c>
      <c r="B101" s="5" t="s">
        <v>94</v>
      </c>
      <c r="C101" s="4" t="s">
        <v>14</v>
      </c>
      <c r="D101" s="7">
        <v>1500</v>
      </c>
      <c r="E101" s="20">
        <v>142477</v>
      </c>
      <c r="F101" s="24">
        <v>5000</v>
      </c>
      <c r="G101" s="35">
        <v>94</v>
      </c>
      <c r="H101" s="28">
        <f>SUM(E101,F101)</f>
        <v>147477</v>
      </c>
      <c r="I101" s="35">
        <f t="shared" si="23"/>
        <v>67.142857142857139</v>
      </c>
      <c r="J101" s="28">
        <f t="shared" si="26"/>
        <v>147477</v>
      </c>
      <c r="K101" s="84">
        <v>100</v>
      </c>
      <c r="L101" s="85"/>
      <c r="M101" s="30">
        <f t="shared" si="27"/>
        <v>6</v>
      </c>
      <c r="N101" s="28">
        <f t="shared" si="28"/>
        <v>156477</v>
      </c>
      <c r="O101" s="84">
        <v>90</v>
      </c>
      <c r="P101" s="85"/>
      <c r="Q101" s="32">
        <f>O101-G101</f>
        <v>-4</v>
      </c>
      <c r="R101" s="28">
        <f t="shared" si="24"/>
        <v>136477</v>
      </c>
    </row>
    <row r="102" spans="1:18">
      <c r="A102" s="4">
        <v>3</v>
      </c>
      <c r="B102" s="5" t="s">
        <v>95</v>
      </c>
      <c r="C102" s="4" t="s">
        <v>14</v>
      </c>
      <c r="D102" s="7">
        <v>1150</v>
      </c>
      <c r="E102" s="20">
        <v>142477</v>
      </c>
      <c r="F102" s="24">
        <v>5000</v>
      </c>
      <c r="G102" s="35">
        <v>122.31913043478261</v>
      </c>
      <c r="H102" s="28">
        <f>SUM(E102,F102)</f>
        <v>147477</v>
      </c>
      <c r="I102" s="35">
        <f t="shared" si="23"/>
        <v>87.370807453416148</v>
      </c>
      <c r="J102" s="28">
        <f t="shared" si="26"/>
        <v>147477</v>
      </c>
      <c r="K102" s="84">
        <v>140</v>
      </c>
      <c r="L102" s="85"/>
      <c r="M102" s="30">
        <f t="shared" si="27"/>
        <v>17.680869565217392</v>
      </c>
      <c r="N102" s="28">
        <f t="shared" si="28"/>
        <v>167810</v>
      </c>
      <c r="O102" s="84">
        <v>112</v>
      </c>
      <c r="P102" s="85"/>
      <c r="Q102" s="30">
        <f>O102-G102</f>
        <v>-10.319130434782608</v>
      </c>
      <c r="R102" s="28">
        <f t="shared" si="24"/>
        <v>130610</v>
      </c>
    </row>
    <row r="103" spans="1:18">
      <c r="A103" s="16" t="s">
        <v>96</v>
      </c>
      <c r="B103" s="16"/>
      <c r="C103" s="16"/>
      <c r="D103" s="16"/>
      <c r="E103" s="20"/>
      <c r="F103" s="25"/>
      <c r="G103" s="36"/>
      <c r="H103" s="27"/>
      <c r="I103" s="35">
        <f t="shared" si="23"/>
        <v>0</v>
      </c>
      <c r="J103" s="28">
        <f>SUM(E103,F103)</f>
        <v>0</v>
      </c>
      <c r="K103" s="84"/>
      <c r="L103" s="85"/>
      <c r="M103" s="30"/>
      <c r="N103" s="28"/>
      <c r="O103" s="84"/>
      <c r="P103" s="85"/>
      <c r="Q103" s="30"/>
      <c r="R103" s="28">
        <f t="shared" si="24"/>
        <v>0</v>
      </c>
    </row>
    <row r="104" spans="1:18" hidden="1">
      <c r="A104" s="8">
        <v>1</v>
      </c>
      <c r="B104" s="9" t="s">
        <v>97</v>
      </c>
      <c r="C104" s="8" t="s">
        <v>98</v>
      </c>
      <c r="D104" s="6">
        <v>5500</v>
      </c>
      <c r="E104" s="20"/>
      <c r="F104" s="25"/>
      <c r="G104" s="36"/>
      <c r="H104" s="27"/>
      <c r="I104" s="35">
        <f t="shared" si="23"/>
        <v>0</v>
      </c>
      <c r="J104" s="28">
        <f t="shared" ref="J104:J115" si="29">SUM(E104,F104)</f>
        <v>0</v>
      </c>
      <c r="K104" s="84"/>
      <c r="L104" s="85"/>
      <c r="M104" s="30"/>
      <c r="N104" s="28"/>
      <c r="O104" s="84"/>
      <c r="P104" s="85"/>
      <c r="Q104" s="30"/>
      <c r="R104" s="28">
        <f t="shared" si="24"/>
        <v>0</v>
      </c>
    </row>
    <row r="105" spans="1:18" hidden="1">
      <c r="A105" s="16" t="s">
        <v>99</v>
      </c>
      <c r="B105" s="16"/>
      <c r="C105" s="16"/>
      <c r="D105" s="16"/>
      <c r="E105" s="20"/>
      <c r="F105" s="25"/>
      <c r="G105" s="36"/>
      <c r="H105" s="27"/>
      <c r="I105" s="35">
        <f t="shared" si="23"/>
        <v>0</v>
      </c>
      <c r="J105" s="28">
        <f t="shared" si="29"/>
        <v>0</v>
      </c>
      <c r="K105" s="84"/>
      <c r="L105" s="85"/>
      <c r="M105" s="30"/>
      <c r="N105" s="28"/>
      <c r="O105" s="84"/>
      <c r="P105" s="85"/>
      <c r="Q105" s="30"/>
      <c r="R105" s="28">
        <f t="shared" si="24"/>
        <v>0</v>
      </c>
    </row>
    <row r="106" spans="1:18" hidden="1">
      <c r="A106" s="8">
        <v>1</v>
      </c>
      <c r="B106" s="9" t="s">
        <v>100</v>
      </c>
      <c r="C106" s="8" t="s">
        <v>101</v>
      </c>
      <c r="D106" s="6">
        <v>5500</v>
      </c>
      <c r="E106" s="20"/>
      <c r="F106" s="25"/>
      <c r="G106" s="36"/>
      <c r="H106" s="27"/>
      <c r="I106" s="35">
        <f t="shared" si="23"/>
        <v>0</v>
      </c>
      <c r="J106" s="28">
        <f t="shared" si="29"/>
        <v>0</v>
      </c>
      <c r="K106" s="27"/>
      <c r="L106" s="27"/>
      <c r="M106" s="30"/>
      <c r="N106" s="28"/>
      <c r="O106" s="27"/>
      <c r="P106" s="27"/>
      <c r="Q106" s="30"/>
      <c r="R106" s="28">
        <f t="shared" si="24"/>
        <v>0</v>
      </c>
    </row>
    <row r="107" spans="1:18">
      <c r="A107" s="16" t="s">
        <v>102</v>
      </c>
      <c r="B107" s="16"/>
      <c r="C107" s="16"/>
      <c r="D107" s="16"/>
      <c r="E107" s="20"/>
      <c r="F107" s="25"/>
      <c r="G107" s="36"/>
      <c r="H107" s="27"/>
      <c r="I107" s="35">
        <f t="shared" si="23"/>
        <v>0</v>
      </c>
      <c r="J107" s="28">
        <f t="shared" si="29"/>
        <v>0</v>
      </c>
      <c r="K107" s="84"/>
      <c r="L107" s="85"/>
      <c r="M107" s="30"/>
      <c r="N107" s="28"/>
      <c r="O107" s="84"/>
      <c r="P107" s="85"/>
      <c r="Q107" s="30"/>
      <c r="R107" s="28">
        <f t="shared" si="24"/>
        <v>0</v>
      </c>
    </row>
    <row r="108" spans="1:18">
      <c r="A108" s="8">
        <v>1</v>
      </c>
      <c r="B108" s="9" t="s">
        <v>103</v>
      </c>
      <c r="C108" s="8" t="s">
        <v>101</v>
      </c>
      <c r="D108" s="7">
        <v>1100</v>
      </c>
      <c r="E108" s="20">
        <v>142477</v>
      </c>
      <c r="F108" s="24">
        <v>5000</v>
      </c>
      <c r="G108" s="35">
        <v>127.87909090909091</v>
      </c>
      <c r="H108" s="28">
        <f>SUM(E108,F108)</f>
        <v>147477</v>
      </c>
      <c r="I108" s="35">
        <f t="shared" si="23"/>
        <v>91.342207792207788</v>
      </c>
      <c r="J108" s="28">
        <f t="shared" si="29"/>
        <v>147477</v>
      </c>
      <c r="K108" s="84">
        <v>128</v>
      </c>
      <c r="L108" s="85"/>
      <c r="M108" s="32">
        <f>K108-G108</f>
        <v>0.12090909090909463</v>
      </c>
      <c r="N108" s="28">
        <f>D108*M108+(E108+F108)</f>
        <v>147610</v>
      </c>
      <c r="O108" s="84">
        <v>120</v>
      </c>
      <c r="P108" s="85"/>
      <c r="Q108" s="30">
        <f>O108-G108</f>
        <v>-7.8790909090909054</v>
      </c>
      <c r="R108" s="28">
        <f t="shared" si="24"/>
        <v>133810</v>
      </c>
    </row>
    <row r="109" spans="1:18">
      <c r="A109" s="8">
        <v>2</v>
      </c>
      <c r="B109" s="9" t="s">
        <v>104</v>
      </c>
      <c r="C109" s="8" t="s">
        <v>101</v>
      </c>
      <c r="D109" s="7">
        <v>4200</v>
      </c>
      <c r="E109" s="20">
        <v>142477</v>
      </c>
      <c r="F109" s="24">
        <v>5000</v>
      </c>
      <c r="G109" s="35">
        <v>33.492142857142859</v>
      </c>
      <c r="H109" s="28">
        <f>SUM(E109,F109)</f>
        <v>147477</v>
      </c>
      <c r="I109" s="35">
        <f t="shared" si="23"/>
        <v>23.92295918367347</v>
      </c>
      <c r="J109" s="28">
        <f t="shared" si="29"/>
        <v>147477</v>
      </c>
      <c r="K109" s="84">
        <v>35</v>
      </c>
      <c r="L109" s="85"/>
      <c r="M109" s="32">
        <f>K109-G109</f>
        <v>1.5078571428571408</v>
      </c>
      <c r="N109" s="28">
        <f>D109*M109+(E109+F109)</f>
        <v>153810</v>
      </c>
      <c r="O109" s="84">
        <v>30</v>
      </c>
      <c r="P109" s="85"/>
      <c r="Q109" s="30">
        <f>O109-G109</f>
        <v>-3.4921428571428592</v>
      </c>
      <c r="R109" s="28">
        <f t="shared" si="24"/>
        <v>127809.99999999999</v>
      </c>
    </row>
    <row r="110" spans="1:18">
      <c r="A110" s="8">
        <v>3</v>
      </c>
      <c r="B110" s="9" t="s">
        <v>105</v>
      </c>
      <c r="C110" s="8" t="s">
        <v>101</v>
      </c>
      <c r="D110" s="7">
        <v>5400</v>
      </c>
      <c r="E110" s="20">
        <v>142477</v>
      </c>
      <c r="F110" s="24">
        <v>5000</v>
      </c>
      <c r="G110" s="35">
        <v>26.049444444444443</v>
      </c>
      <c r="H110" s="28">
        <f>SUM(E110,F110)</f>
        <v>147477</v>
      </c>
      <c r="I110" s="35">
        <f t="shared" si="23"/>
        <v>18.606746031746031</v>
      </c>
      <c r="J110" s="28">
        <f t="shared" si="29"/>
        <v>147477</v>
      </c>
      <c r="K110" s="84">
        <v>27</v>
      </c>
      <c r="L110" s="85"/>
      <c r="M110" s="32">
        <f>K110-G110</f>
        <v>0.95055555555555671</v>
      </c>
      <c r="N110" s="28">
        <f>D110*M110+(E110+F110)</f>
        <v>152610</v>
      </c>
      <c r="O110" s="84">
        <v>20</v>
      </c>
      <c r="P110" s="85"/>
      <c r="Q110" s="30">
        <f>O110-G110</f>
        <v>-6.0494444444444433</v>
      </c>
      <c r="R110" s="28">
        <f t="shared" si="24"/>
        <v>109810</v>
      </c>
    </row>
    <row r="111" spans="1:18">
      <c r="A111" s="23" t="s">
        <v>106</v>
      </c>
      <c r="B111" s="23"/>
      <c r="C111" s="23"/>
      <c r="D111" s="23"/>
      <c r="E111" s="20"/>
      <c r="F111" s="25"/>
      <c r="G111" s="36"/>
      <c r="H111" s="27"/>
      <c r="I111" s="35">
        <f t="shared" si="23"/>
        <v>0</v>
      </c>
      <c r="J111" s="28">
        <f t="shared" si="29"/>
        <v>0</v>
      </c>
      <c r="K111" s="84"/>
      <c r="L111" s="85"/>
      <c r="M111" s="30"/>
      <c r="N111" s="28"/>
      <c r="O111" s="84"/>
      <c r="P111" s="85"/>
      <c r="Q111" s="30"/>
      <c r="R111" s="28">
        <f t="shared" si="24"/>
        <v>0</v>
      </c>
    </row>
    <row r="112" spans="1:18">
      <c r="A112" s="4">
        <v>1</v>
      </c>
      <c r="B112" s="5" t="s">
        <v>107</v>
      </c>
      <c r="C112" s="4" t="s">
        <v>14</v>
      </c>
      <c r="D112" s="7">
        <v>31500</v>
      </c>
      <c r="E112" s="20">
        <v>142477</v>
      </c>
      <c r="F112" s="24">
        <v>5000</v>
      </c>
      <c r="G112" s="35">
        <v>4</v>
      </c>
      <c r="H112" s="28">
        <f t="shared" ref="H112:H120" si="30">SUM(E112,F112)</f>
        <v>147477</v>
      </c>
      <c r="I112" s="35">
        <f t="shared" si="23"/>
        <v>2.8571428571428572</v>
      </c>
      <c r="J112" s="28">
        <f t="shared" si="29"/>
        <v>147477</v>
      </c>
      <c r="K112" s="84">
        <v>6</v>
      </c>
      <c r="L112" s="85"/>
      <c r="M112" s="30">
        <f t="shared" ref="M112:M120" si="31">K112-G112</f>
        <v>2</v>
      </c>
      <c r="N112" s="28">
        <f t="shared" ref="N112:N120" si="32">D112*M112+(E112+F112)</f>
        <v>210477</v>
      </c>
      <c r="O112" s="84">
        <v>3</v>
      </c>
      <c r="P112" s="85"/>
      <c r="Q112" s="32">
        <f t="shared" ref="Q112:Q120" si="33">O112-G112</f>
        <v>-1</v>
      </c>
      <c r="R112" s="28">
        <f t="shared" si="24"/>
        <v>110977</v>
      </c>
    </row>
    <row r="113" spans="1:18">
      <c r="A113" s="4">
        <v>2</v>
      </c>
      <c r="B113" s="5" t="s">
        <v>108</v>
      </c>
      <c r="C113" s="4" t="s">
        <v>14</v>
      </c>
      <c r="D113" s="7">
        <v>23500</v>
      </c>
      <c r="E113" s="20">
        <v>142477</v>
      </c>
      <c r="F113" s="24">
        <v>5000</v>
      </c>
      <c r="G113" s="35">
        <v>6</v>
      </c>
      <c r="H113" s="28">
        <f t="shared" si="30"/>
        <v>147477</v>
      </c>
      <c r="I113" s="35">
        <f t="shared" si="23"/>
        <v>4.2857142857142856</v>
      </c>
      <c r="J113" s="28">
        <f t="shared" si="29"/>
        <v>147477</v>
      </c>
      <c r="K113" s="84">
        <v>8</v>
      </c>
      <c r="L113" s="85"/>
      <c r="M113" s="30">
        <f t="shared" si="31"/>
        <v>2</v>
      </c>
      <c r="N113" s="28">
        <f t="shared" si="32"/>
        <v>194477</v>
      </c>
      <c r="O113" s="84">
        <v>5</v>
      </c>
      <c r="P113" s="85"/>
      <c r="Q113" s="32">
        <f t="shared" si="33"/>
        <v>-1</v>
      </c>
      <c r="R113" s="28">
        <f t="shared" si="24"/>
        <v>118977</v>
      </c>
    </row>
    <row r="114" spans="1:18">
      <c r="A114" s="4">
        <v>3</v>
      </c>
      <c r="B114" s="5" t="s">
        <v>109</v>
      </c>
      <c r="C114" s="4" t="s">
        <v>14</v>
      </c>
      <c r="D114" s="7">
        <v>33000</v>
      </c>
      <c r="E114" s="20">
        <v>142477</v>
      </c>
      <c r="F114" s="24">
        <v>5000</v>
      </c>
      <c r="G114" s="35">
        <v>4</v>
      </c>
      <c r="H114" s="28">
        <f t="shared" si="30"/>
        <v>147477</v>
      </c>
      <c r="I114" s="35">
        <f t="shared" si="23"/>
        <v>2.8571428571428572</v>
      </c>
      <c r="J114" s="28">
        <f t="shared" si="29"/>
        <v>147477</v>
      </c>
      <c r="K114" s="84">
        <v>7</v>
      </c>
      <c r="L114" s="85"/>
      <c r="M114" s="30">
        <f t="shared" si="31"/>
        <v>3</v>
      </c>
      <c r="N114" s="28">
        <f t="shared" si="32"/>
        <v>246477</v>
      </c>
      <c r="O114" s="84">
        <v>3</v>
      </c>
      <c r="P114" s="85"/>
      <c r="Q114" s="32">
        <f t="shared" si="33"/>
        <v>-1</v>
      </c>
      <c r="R114" s="28">
        <f t="shared" si="24"/>
        <v>109477</v>
      </c>
    </row>
    <row r="115" spans="1:18">
      <c r="A115" s="4">
        <v>4</v>
      </c>
      <c r="B115" s="10" t="s">
        <v>110</v>
      </c>
      <c r="C115" s="4" t="s">
        <v>34</v>
      </c>
      <c r="D115" s="7">
        <v>20500</v>
      </c>
      <c r="E115" s="20">
        <v>142477</v>
      </c>
      <c r="F115" s="24">
        <v>5000</v>
      </c>
      <c r="G115" s="38">
        <v>7</v>
      </c>
      <c r="H115" s="28">
        <f t="shared" si="30"/>
        <v>147477</v>
      </c>
      <c r="I115" s="38">
        <f t="shared" si="23"/>
        <v>5</v>
      </c>
      <c r="J115" s="28">
        <f t="shared" si="29"/>
        <v>147477</v>
      </c>
      <c r="K115" s="94">
        <v>9</v>
      </c>
      <c r="L115" s="95"/>
      <c r="M115" s="32">
        <f t="shared" si="31"/>
        <v>2</v>
      </c>
      <c r="N115" s="28">
        <f t="shared" si="32"/>
        <v>188477</v>
      </c>
      <c r="O115" s="94">
        <v>6</v>
      </c>
      <c r="P115" s="95"/>
      <c r="Q115" s="32">
        <f t="shared" si="33"/>
        <v>-1</v>
      </c>
      <c r="R115" s="28">
        <f t="shared" si="24"/>
        <v>121977</v>
      </c>
    </row>
    <row r="116" spans="1:18">
      <c r="A116" s="4">
        <v>5</v>
      </c>
      <c r="B116" s="10" t="s">
        <v>111</v>
      </c>
      <c r="C116" s="4" t="s">
        <v>34</v>
      </c>
      <c r="D116" s="7">
        <v>29000</v>
      </c>
      <c r="E116" s="20">
        <v>142477</v>
      </c>
      <c r="F116" s="24">
        <v>5000</v>
      </c>
      <c r="G116" s="37">
        <v>4.8505862068965513</v>
      </c>
      <c r="H116" s="28">
        <f t="shared" si="30"/>
        <v>147477</v>
      </c>
      <c r="I116" s="38">
        <f t="shared" si="23"/>
        <v>3.4647044334975368</v>
      </c>
      <c r="J116" s="28">
        <f>SUM(E116,F116)</f>
        <v>147477</v>
      </c>
      <c r="K116" s="94">
        <v>6</v>
      </c>
      <c r="L116" s="95"/>
      <c r="M116" s="32">
        <f t="shared" si="31"/>
        <v>1.1494137931034487</v>
      </c>
      <c r="N116" s="28">
        <f t="shared" si="32"/>
        <v>180810</v>
      </c>
      <c r="O116" s="94">
        <v>4</v>
      </c>
      <c r="P116" s="95"/>
      <c r="Q116" s="32">
        <f t="shared" si="33"/>
        <v>-0.85058620689655129</v>
      </c>
      <c r="R116" s="28">
        <f t="shared" ref="R116:R125" si="34">D116*Q116+E116</f>
        <v>117810.00000000001</v>
      </c>
    </row>
    <row r="117" spans="1:18">
      <c r="A117" s="4">
        <v>6</v>
      </c>
      <c r="B117" s="10" t="s">
        <v>112</v>
      </c>
      <c r="C117" s="4" t="s">
        <v>34</v>
      </c>
      <c r="D117" s="7">
        <v>185000</v>
      </c>
      <c r="E117" s="20">
        <v>142477</v>
      </c>
      <c r="F117" s="24">
        <v>5000</v>
      </c>
      <c r="G117" s="37">
        <v>0.76036216216216213</v>
      </c>
      <c r="H117" s="28">
        <f t="shared" si="30"/>
        <v>147477</v>
      </c>
      <c r="I117" s="38">
        <f t="shared" si="23"/>
        <v>0.54311583011583009</v>
      </c>
      <c r="J117" s="28">
        <f>SUM(E117,F117)</f>
        <v>147477</v>
      </c>
      <c r="K117" s="94">
        <v>1</v>
      </c>
      <c r="L117" s="95"/>
      <c r="M117" s="32">
        <f t="shared" si="31"/>
        <v>0.23963783783783787</v>
      </c>
      <c r="N117" s="28">
        <f t="shared" si="32"/>
        <v>191810</v>
      </c>
      <c r="O117" s="94">
        <v>0.5</v>
      </c>
      <c r="P117" s="95"/>
      <c r="Q117" s="32">
        <f t="shared" si="33"/>
        <v>-0.26036216216216213</v>
      </c>
      <c r="R117" s="28">
        <f t="shared" si="34"/>
        <v>94310</v>
      </c>
    </row>
    <row r="118" spans="1:18">
      <c r="A118" s="4">
        <v>7</v>
      </c>
      <c r="B118" s="10" t="s">
        <v>113</v>
      </c>
      <c r="C118" s="4" t="s">
        <v>34</v>
      </c>
      <c r="D118" s="7">
        <v>580000</v>
      </c>
      <c r="E118" s="20">
        <v>142477</v>
      </c>
      <c r="F118" s="24">
        <v>5000</v>
      </c>
      <c r="G118" s="37">
        <v>0.24252931034482758</v>
      </c>
      <c r="H118" s="28">
        <f t="shared" si="30"/>
        <v>147477</v>
      </c>
      <c r="I118" s="38">
        <f t="shared" si="23"/>
        <v>0.17323522167487684</v>
      </c>
      <c r="J118" s="28">
        <f t="shared" ref="J118:J125" si="35">SUM(E118,F118)</f>
        <v>147477</v>
      </c>
      <c r="K118" s="94">
        <v>1</v>
      </c>
      <c r="L118" s="95"/>
      <c r="M118" s="32">
        <f t="shared" si="31"/>
        <v>0.75747068965517239</v>
      </c>
      <c r="N118" s="28">
        <f t="shared" si="32"/>
        <v>586810</v>
      </c>
      <c r="O118" s="94">
        <v>0.2</v>
      </c>
      <c r="P118" s="95"/>
      <c r="Q118" s="32">
        <f t="shared" si="33"/>
        <v>-4.252931034482757E-2</v>
      </c>
      <c r="R118" s="28">
        <f t="shared" si="34"/>
        <v>117810.00000000001</v>
      </c>
    </row>
    <row r="119" spans="1:18">
      <c r="A119" s="4">
        <v>8</v>
      </c>
      <c r="B119" s="5" t="s">
        <v>114</v>
      </c>
      <c r="C119" s="4" t="s">
        <v>34</v>
      </c>
      <c r="D119" s="7">
        <v>14000</v>
      </c>
      <c r="E119" s="20">
        <v>142477</v>
      </c>
      <c r="F119" s="24">
        <v>5000</v>
      </c>
      <c r="G119" s="35">
        <v>10.047642857142858</v>
      </c>
      <c r="H119" s="28">
        <f t="shared" si="30"/>
        <v>147477</v>
      </c>
      <c r="I119" s="38">
        <f t="shared" si="23"/>
        <v>7.1768877551020411</v>
      </c>
      <c r="J119" s="28">
        <f t="shared" si="35"/>
        <v>147477</v>
      </c>
      <c r="K119" s="94">
        <v>11</v>
      </c>
      <c r="L119" s="95"/>
      <c r="M119" s="32">
        <f t="shared" si="31"/>
        <v>0.95235714285714224</v>
      </c>
      <c r="N119" s="28">
        <f t="shared" si="32"/>
        <v>160810</v>
      </c>
      <c r="O119" s="94">
        <v>10</v>
      </c>
      <c r="P119" s="95"/>
      <c r="Q119" s="32">
        <f t="shared" si="33"/>
        <v>-4.7642857142857764E-2</v>
      </c>
      <c r="R119" s="28">
        <f t="shared" si="34"/>
        <v>141810</v>
      </c>
    </row>
    <row r="120" spans="1:18">
      <c r="A120" s="4">
        <v>9</v>
      </c>
      <c r="B120" s="5" t="s">
        <v>115</v>
      </c>
      <c r="C120" s="4" t="s">
        <v>116</v>
      </c>
      <c r="D120" s="7">
        <v>18500</v>
      </c>
      <c r="E120" s="20">
        <v>142477</v>
      </c>
      <c r="F120" s="24">
        <v>5000</v>
      </c>
      <c r="G120" s="38">
        <v>7.6036216216216213</v>
      </c>
      <c r="H120" s="28">
        <f t="shared" si="30"/>
        <v>147477</v>
      </c>
      <c r="I120" s="35">
        <f t="shared" si="23"/>
        <v>5.4311583011583009</v>
      </c>
      <c r="J120" s="28">
        <f t="shared" si="35"/>
        <v>147477</v>
      </c>
      <c r="K120" s="84">
        <v>8</v>
      </c>
      <c r="L120" s="85"/>
      <c r="M120" s="32">
        <f t="shared" si="31"/>
        <v>0.39637837837837875</v>
      </c>
      <c r="N120" s="28">
        <f t="shared" si="32"/>
        <v>154810</v>
      </c>
      <c r="O120" s="84">
        <v>7</v>
      </c>
      <c r="P120" s="85"/>
      <c r="Q120" s="32">
        <f t="shared" si="33"/>
        <v>-0.60362162162162125</v>
      </c>
      <c r="R120" s="28">
        <f t="shared" si="34"/>
        <v>131310</v>
      </c>
    </row>
    <row r="121" spans="1:18">
      <c r="A121" s="4">
        <v>10</v>
      </c>
      <c r="B121" s="5" t="s">
        <v>117</v>
      </c>
      <c r="C121" s="4" t="s">
        <v>101</v>
      </c>
      <c r="D121" s="7"/>
      <c r="E121" s="26"/>
      <c r="F121" s="24"/>
      <c r="G121" s="36"/>
      <c r="H121" s="27"/>
      <c r="I121" s="35"/>
      <c r="J121" s="28">
        <f t="shared" si="35"/>
        <v>0</v>
      </c>
      <c r="K121" s="84"/>
      <c r="L121" s="85"/>
      <c r="M121" s="30"/>
      <c r="N121" s="28"/>
      <c r="O121" s="84"/>
      <c r="P121" s="85"/>
      <c r="Q121" s="30"/>
      <c r="R121" s="28">
        <f t="shared" si="34"/>
        <v>0</v>
      </c>
    </row>
    <row r="122" spans="1:18">
      <c r="A122" s="4">
        <v>11</v>
      </c>
      <c r="B122" s="5" t="s">
        <v>118</v>
      </c>
      <c r="C122" s="4" t="s">
        <v>101</v>
      </c>
      <c r="D122" s="7">
        <v>5100</v>
      </c>
      <c r="E122" s="20">
        <v>142477</v>
      </c>
      <c r="F122" s="24">
        <v>5000</v>
      </c>
      <c r="G122" s="37">
        <v>27.581764705882353</v>
      </c>
      <c r="H122" s="28">
        <f>SUM(E122,F122)</f>
        <v>147477</v>
      </c>
      <c r="I122" s="35">
        <f>5/7*G122</f>
        <v>19.701260504201681</v>
      </c>
      <c r="J122" s="28">
        <f t="shared" si="35"/>
        <v>147477</v>
      </c>
      <c r="K122" s="84">
        <v>29</v>
      </c>
      <c r="L122" s="85"/>
      <c r="M122" s="30">
        <f>K122-G122</f>
        <v>1.4182352941176468</v>
      </c>
      <c r="N122" s="28">
        <f>D122*M122+(E122+F122)</f>
        <v>154710</v>
      </c>
      <c r="O122" s="84">
        <v>25</v>
      </c>
      <c r="P122" s="85"/>
      <c r="Q122" s="32">
        <f>O122-G122</f>
        <v>-2.5817647058823532</v>
      </c>
      <c r="R122" s="28">
        <f t="shared" si="34"/>
        <v>129310</v>
      </c>
    </row>
    <row r="123" spans="1:18">
      <c r="A123" s="4">
        <v>12</v>
      </c>
      <c r="B123" s="5" t="s">
        <v>119</v>
      </c>
      <c r="C123" s="4" t="s">
        <v>120</v>
      </c>
      <c r="D123" s="7">
        <v>850</v>
      </c>
      <c r="E123" s="20">
        <v>142477</v>
      </c>
      <c r="F123" s="24">
        <v>5000</v>
      </c>
      <c r="G123" s="35">
        <v>166</v>
      </c>
      <c r="H123" s="28">
        <f>SUM(E123,F123)</f>
        <v>147477</v>
      </c>
      <c r="I123" s="35">
        <f>5/7*G123</f>
        <v>118.57142857142857</v>
      </c>
      <c r="J123" s="28">
        <f t="shared" si="35"/>
        <v>147477</v>
      </c>
      <c r="K123" s="84">
        <v>170</v>
      </c>
      <c r="L123" s="85"/>
      <c r="M123" s="30">
        <f>K123-G123</f>
        <v>4</v>
      </c>
      <c r="N123" s="28">
        <f>D123*M123+(E123+F123)</f>
        <v>150877</v>
      </c>
      <c r="O123" s="84">
        <v>150</v>
      </c>
      <c r="P123" s="85"/>
      <c r="Q123" s="32">
        <f>O123-G123</f>
        <v>-16</v>
      </c>
      <c r="R123" s="28">
        <f t="shared" si="34"/>
        <v>128877</v>
      </c>
    </row>
    <row r="124" spans="1:18">
      <c r="A124" s="4">
        <v>13</v>
      </c>
      <c r="B124" s="5" t="s">
        <v>121</v>
      </c>
      <c r="C124" s="4" t="s">
        <v>116</v>
      </c>
      <c r="D124" s="7">
        <v>16000</v>
      </c>
      <c r="E124" s="20">
        <v>142477</v>
      </c>
      <c r="F124" s="24">
        <v>5000</v>
      </c>
      <c r="G124" s="37">
        <v>8</v>
      </c>
      <c r="H124" s="28">
        <f>SUM(E124,F124)</f>
        <v>147477</v>
      </c>
      <c r="I124" s="35">
        <f>5/7*G124</f>
        <v>5.7142857142857144</v>
      </c>
      <c r="J124" s="28">
        <f t="shared" si="35"/>
        <v>147477</v>
      </c>
      <c r="K124" s="84">
        <v>10</v>
      </c>
      <c r="L124" s="85"/>
      <c r="M124" s="30">
        <f>K124-G124</f>
        <v>2</v>
      </c>
      <c r="N124" s="28">
        <f>D124*M124+(E124+F124)</f>
        <v>179477</v>
      </c>
      <c r="O124" s="84">
        <v>6</v>
      </c>
      <c r="P124" s="85"/>
      <c r="Q124" s="32">
        <f>O124-G124</f>
        <v>-2</v>
      </c>
      <c r="R124" s="28">
        <f t="shared" si="34"/>
        <v>110477</v>
      </c>
    </row>
    <row r="125" spans="1:18">
      <c r="A125" s="4">
        <v>14</v>
      </c>
      <c r="B125" s="5" t="s">
        <v>122</v>
      </c>
      <c r="C125" s="4" t="s">
        <v>14</v>
      </c>
      <c r="D125" s="7">
        <v>1450</v>
      </c>
      <c r="E125" s="20">
        <v>142477</v>
      </c>
      <c r="F125" s="24">
        <v>5000</v>
      </c>
      <c r="G125" s="37">
        <v>97</v>
      </c>
      <c r="H125" s="28">
        <f>SUM(E125,F125)</f>
        <v>147477</v>
      </c>
      <c r="I125" s="35">
        <f>5/7*G125</f>
        <v>69.285714285714292</v>
      </c>
      <c r="J125" s="28">
        <f t="shared" si="35"/>
        <v>147477</v>
      </c>
      <c r="K125" s="84">
        <v>100</v>
      </c>
      <c r="L125" s="85"/>
      <c r="M125" s="30">
        <f>K125-G125</f>
        <v>3</v>
      </c>
      <c r="N125" s="28">
        <f>D125*M125+(E125+F125)</f>
        <v>151827</v>
      </c>
      <c r="O125" s="84">
        <v>90</v>
      </c>
      <c r="P125" s="85"/>
      <c r="Q125" s="32">
        <f>O125-G125</f>
        <v>-7</v>
      </c>
      <c r="R125" s="28">
        <f t="shared" si="34"/>
        <v>132327</v>
      </c>
    </row>
  </sheetData>
  <mergeCells count="248">
    <mergeCell ref="A1:R1"/>
    <mergeCell ref="A62:R62"/>
    <mergeCell ref="C64:D64"/>
    <mergeCell ref="E64:E65"/>
    <mergeCell ref="F64:F65"/>
    <mergeCell ref="G64:G65"/>
    <mergeCell ref="H64:H65"/>
    <mergeCell ref="I64:I65"/>
    <mergeCell ref="J64:J65"/>
    <mergeCell ref="K64:L65"/>
    <mergeCell ref="M64:M65"/>
    <mergeCell ref="N64:N65"/>
    <mergeCell ref="O64:P65"/>
    <mergeCell ref="Q64:Q65"/>
    <mergeCell ref="R64:R65"/>
    <mergeCell ref="O54:P54"/>
    <mergeCell ref="O55:P55"/>
    <mergeCell ref="O56:P56"/>
    <mergeCell ref="O57:P57"/>
    <mergeCell ref="O58:P58"/>
    <mergeCell ref="O49:P49"/>
    <mergeCell ref="O50:P50"/>
    <mergeCell ref="O51:P51"/>
    <mergeCell ref="O52:P52"/>
    <mergeCell ref="O125:P125"/>
    <mergeCell ref="O120:P120"/>
    <mergeCell ref="O121:P121"/>
    <mergeCell ref="O122:P122"/>
    <mergeCell ref="O123:P123"/>
    <mergeCell ref="O124:P124"/>
    <mergeCell ref="O115:P115"/>
    <mergeCell ref="O116:P116"/>
    <mergeCell ref="O117:P117"/>
    <mergeCell ref="O118:P118"/>
    <mergeCell ref="O119:P119"/>
    <mergeCell ref="O110:P110"/>
    <mergeCell ref="O111:P111"/>
    <mergeCell ref="O112:P112"/>
    <mergeCell ref="O113:P113"/>
    <mergeCell ref="O114:P114"/>
    <mergeCell ref="O104:P104"/>
    <mergeCell ref="O105:P105"/>
    <mergeCell ref="O107:P107"/>
    <mergeCell ref="O108:P108"/>
    <mergeCell ref="O109:P109"/>
    <mergeCell ref="O99:P99"/>
    <mergeCell ref="O100:P100"/>
    <mergeCell ref="O101:P101"/>
    <mergeCell ref="O102:P102"/>
    <mergeCell ref="O103:P103"/>
    <mergeCell ref="O94:P94"/>
    <mergeCell ref="O95:P95"/>
    <mergeCell ref="O96:P96"/>
    <mergeCell ref="O97:P97"/>
    <mergeCell ref="O98:P98"/>
    <mergeCell ref="O89:P89"/>
    <mergeCell ref="O90:P90"/>
    <mergeCell ref="O91:P91"/>
    <mergeCell ref="O92:P92"/>
    <mergeCell ref="O93:P93"/>
    <mergeCell ref="O84:P84"/>
    <mergeCell ref="O85:P85"/>
    <mergeCell ref="O86:P86"/>
    <mergeCell ref="O87:P87"/>
    <mergeCell ref="O88:P88"/>
    <mergeCell ref="O79:P79"/>
    <mergeCell ref="O80:P80"/>
    <mergeCell ref="O81:P81"/>
    <mergeCell ref="O82:P82"/>
    <mergeCell ref="O83:P83"/>
    <mergeCell ref="O74:P74"/>
    <mergeCell ref="O75:P75"/>
    <mergeCell ref="O76:P76"/>
    <mergeCell ref="O77:P77"/>
    <mergeCell ref="O78:P78"/>
    <mergeCell ref="O69:P69"/>
    <mergeCell ref="O70:P70"/>
    <mergeCell ref="O71:P71"/>
    <mergeCell ref="O72:P72"/>
    <mergeCell ref="O73:P73"/>
    <mergeCell ref="O59:P59"/>
    <mergeCell ref="O60:P60"/>
    <mergeCell ref="O66:P66"/>
    <mergeCell ref="O67:P67"/>
    <mergeCell ref="O68:P68"/>
    <mergeCell ref="O53:P53"/>
    <mergeCell ref="O44:P44"/>
    <mergeCell ref="O45:P45"/>
    <mergeCell ref="O46:P46"/>
    <mergeCell ref="O47:P47"/>
    <mergeCell ref="O48:P48"/>
    <mergeCell ref="O39:P39"/>
    <mergeCell ref="O40:P40"/>
    <mergeCell ref="O41:P41"/>
    <mergeCell ref="O42:P42"/>
    <mergeCell ref="O43:P43"/>
    <mergeCell ref="O34:P34"/>
    <mergeCell ref="O35:P35"/>
    <mergeCell ref="O36:P36"/>
    <mergeCell ref="O37:P37"/>
    <mergeCell ref="O38:P38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Q8:Q9"/>
    <mergeCell ref="R8:R9"/>
    <mergeCell ref="O10:P10"/>
    <mergeCell ref="O11:P11"/>
    <mergeCell ref="O12:P12"/>
    <mergeCell ref="K124:L124"/>
    <mergeCell ref="K125:L125"/>
    <mergeCell ref="N8:N9"/>
    <mergeCell ref="M8:M9"/>
    <mergeCell ref="O8:P9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K119:L119"/>
    <mergeCell ref="K120:L120"/>
    <mergeCell ref="K121:L121"/>
    <mergeCell ref="K122:L122"/>
    <mergeCell ref="K123:L123"/>
    <mergeCell ref="K114:L114"/>
    <mergeCell ref="K115:L115"/>
    <mergeCell ref="K116:L116"/>
    <mergeCell ref="K117:L117"/>
    <mergeCell ref="K118:L118"/>
    <mergeCell ref="K109:L109"/>
    <mergeCell ref="K110:L110"/>
    <mergeCell ref="K111:L111"/>
    <mergeCell ref="K112:L112"/>
    <mergeCell ref="K113:L113"/>
    <mergeCell ref="K103:L103"/>
    <mergeCell ref="K104:L104"/>
    <mergeCell ref="K105:L105"/>
    <mergeCell ref="K107:L107"/>
    <mergeCell ref="K108:L108"/>
    <mergeCell ref="K98:L98"/>
    <mergeCell ref="K99:L99"/>
    <mergeCell ref="K100:L100"/>
    <mergeCell ref="K101:L101"/>
    <mergeCell ref="K102:L102"/>
    <mergeCell ref="K93:L93"/>
    <mergeCell ref="K94:L94"/>
    <mergeCell ref="K95:L95"/>
    <mergeCell ref="K96:L96"/>
    <mergeCell ref="K97:L97"/>
    <mergeCell ref="K88:L88"/>
    <mergeCell ref="K89:L89"/>
    <mergeCell ref="K90:L90"/>
    <mergeCell ref="K91:L91"/>
    <mergeCell ref="K92:L92"/>
    <mergeCell ref="K83:L83"/>
    <mergeCell ref="K84:L84"/>
    <mergeCell ref="K85:L85"/>
    <mergeCell ref="K86:L86"/>
    <mergeCell ref="K87:L87"/>
    <mergeCell ref="K78:L78"/>
    <mergeCell ref="K79:L79"/>
    <mergeCell ref="K80:L80"/>
    <mergeCell ref="K81:L81"/>
    <mergeCell ref="K82:L82"/>
    <mergeCell ref="K73:L73"/>
    <mergeCell ref="K74:L74"/>
    <mergeCell ref="K75:L75"/>
    <mergeCell ref="K76:L76"/>
    <mergeCell ref="K77:L77"/>
    <mergeCell ref="K68:L68"/>
    <mergeCell ref="K69:L69"/>
    <mergeCell ref="K70:L70"/>
    <mergeCell ref="K71:L71"/>
    <mergeCell ref="K72:L72"/>
    <mergeCell ref="K58:L58"/>
    <mergeCell ref="K59:L59"/>
    <mergeCell ref="K60:L60"/>
    <mergeCell ref="K66:L66"/>
    <mergeCell ref="K67:L67"/>
    <mergeCell ref="K54:L54"/>
    <mergeCell ref="K55:L55"/>
    <mergeCell ref="K56:L56"/>
    <mergeCell ref="K57:L57"/>
    <mergeCell ref="K48:L48"/>
    <mergeCell ref="K49:L49"/>
    <mergeCell ref="K50:L50"/>
    <mergeCell ref="K51:L51"/>
    <mergeCell ref="K52:L52"/>
    <mergeCell ref="K45:L45"/>
    <mergeCell ref="K46:L46"/>
    <mergeCell ref="K47:L47"/>
    <mergeCell ref="K38:L38"/>
    <mergeCell ref="K39:L39"/>
    <mergeCell ref="K40:L40"/>
    <mergeCell ref="K41:L41"/>
    <mergeCell ref="K42:L42"/>
    <mergeCell ref="K53:L53"/>
    <mergeCell ref="K36:L36"/>
    <mergeCell ref="K37:L37"/>
    <mergeCell ref="K28:L28"/>
    <mergeCell ref="K29:L29"/>
    <mergeCell ref="K30:L30"/>
    <mergeCell ref="K31:L31"/>
    <mergeCell ref="K32:L32"/>
    <mergeCell ref="K43:L43"/>
    <mergeCell ref="K44:L44"/>
    <mergeCell ref="K27:L27"/>
    <mergeCell ref="K18:L18"/>
    <mergeCell ref="K19:L19"/>
    <mergeCell ref="K20:L20"/>
    <mergeCell ref="K21:L21"/>
    <mergeCell ref="K22:L22"/>
    <mergeCell ref="K33:L33"/>
    <mergeCell ref="K34:L34"/>
    <mergeCell ref="K35:L35"/>
    <mergeCell ref="K17:L17"/>
    <mergeCell ref="K8:L9"/>
    <mergeCell ref="K10:L10"/>
    <mergeCell ref="K11:L11"/>
    <mergeCell ref="K12:L12"/>
    <mergeCell ref="K23:L23"/>
    <mergeCell ref="K24:L24"/>
    <mergeCell ref="K25:L25"/>
    <mergeCell ref="K26:L26"/>
    <mergeCell ref="H8:H9"/>
    <mergeCell ref="G8:G9"/>
    <mergeCell ref="C8:D8"/>
    <mergeCell ref="E8:E9"/>
    <mergeCell ref="F8:F9"/>
    <mergeCell ref="K13:L13"/>
    <mergeCell ref="K14:L14"/>
    <mergeCell ref="K15:L15"/>
    <mergeCell ref="K16:L16"/>
    <mergeCell ref="I8:I9"/>
    <mergeCell ref="J8:J9"/>
  </mergeCells>
  <phoneticPr fontId="5" type="noConversion"/>
  <printOptions horizontalCentered="1"/>
  <pageMargins left="0" right="0" top="0" bottom="0" header="0" footer="0"/>
  <pageSetup paperSize="9" scale="55" orientation="landscape" horizontalDpi="4294967293" verticalDpi="4294967293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tabSelected="1" view="pageBreakPreview" zoomScale="93" zoomScaleNormal="100" zoomScaleSheetLayoutView="93" workbookViewId="0">
      <pane xSplit="3" ySplit="9" topLeftCell="D118" activePane="bottomRight" state="frozen"/>
      <selection pane="topRight" activeCell="D1" sqref="D1"/>
      <selection pane="bottomLeft" activeCell="A10" sqref="A10"/>
      <selection pane="bottomRight" activeCell="J58" sqref="J58:K58"/>
    </sheetView>
  </sheetViews>
  <sheetFormatPr defaultRowHeight="15"/>
  <cols>
    <col min="1" max="1" width="41.42578125" bestFit="1" customWidth="1"/>
    <col min="3" max="3" width="9.7109375" customWidth="1"/>
    <col min="4" max="4" width="12.7109375" customWidth="1"/>
    <col min="6" max="6" width="12.5703125" hidden="1" customWidth="1"/>
    <col min="7" max="7" width="12.85546875" hidden="1" customWidth="1"/>
    <col min="8" max="8" width="10.28515625" customWidth="1"/>
    <col min="9" max="9" width="11.7109375" customWidth="1"/>
    <col min="12" max="12" width="10.5703125" customWidth="1"/>
    <col min="13" max="13" width="11" customWidth="1"/>
    <col min="16" max="16" width="10.7109375" customWidth="1"/>
    <col min="17" max="17" width="12.7109375" customWidth="1"/>
  </cols>
  <sheetData>
    <row r="1" spans="1:17" ht="15.75">
      <c r="A1" s="18"/>
      <c r="B1" s="11"/>
      <c r="C1" s="11"/>
      <c r="D1" s="19"/>
      <c r="E1" s="19"/>
    </row>
    <row r="2" spans="1:17">
      <c r="A2" s="11"/>
      <c r="B2" s="11"/>
      <c r="C2" s="12"/>
      <c r="D2" s="19"/>
      <c r="E2" s="19"/>
    </row>
    <row r="3" spans="1:17">
      <c r="A3" s="11"/>
      <c r="B3" s="11"/>
      <c r="C3" s="12"/>
      <c r="D3" s="19"/>
      <c r="E3" s="19"/>
    </row>
    <row r="4" spans="1:17" ht="24.75">
      <c r="A4" s="98" t="s">
        <v>139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>
      <c r="A5" s="2"/>
      <c r="B5" s="2"/>
      <c r="C5" s="3"/>
      <c r="D5" s="19"/>
      <c r="E5" s="19"/>
    </row>
    <row r="6" spans="1:17">
      <c r="A6" s="2"/>
      <c r="B6" s="2"/>
      <c r="C6" s="3"/>
      <c r="D6" s="19"/>
      <c r="E6" s="19"/>
    </row>
    <row r="7" spans="1:17">
      <c r="A7" s="2"/>
      <c r="B7" s="2"/>
      <c r="C7" s="3"/>
      <c r="D7" s="19"/>
      <c r="E7" s="19"/>
    </row>
    <row r="8" spans="1:17" ht="21" customHeight="1">
      <c r="A8" s="108" t="s">
        <v>1</v>
      </c>
      <c r="B8" s="101" t="s">
        <v>125</v>
      </c>
      <c r="C8" s="101"/>
      <c r="D8" s="102" t="s">
        <v>126</v>
      </c>
      <c r="E8" s="99" t="s">
        <v>128</v>
      </c>
      <c r="F8" s="103" t="s">
        <v>130</v>
      </c>
      <c r="G8" s="105" t="s">
        <v>127</v>
      </c>
      <c r="H8" s="100" t="s">
        <v>131</v>
      </c>
      <c r="I8" s="77" t="s">
        <v>127</v>
      </c>
      <c r="J8" s="88" t="s">
        <v>136</v>
      </c>
      <c r="K8" s="88"/>
      <c r="L8" s="88" t="s">
        <v>129</v>
      </c>
      <c r="M8" s="88" t="s">
        <v>132</v>
      </c>
      <c r="N8" s="88" t="s">
        <v>137</v>
      </c>
      <c r="O8" s="88"/>
      <c r="P8" s="88" t="s">
        <v>129</v>
      </c>
      <c r="Q8" s="88" t="s">
        <v>138</v>
      </c>
    </row>
    <row r="9" spans="1:17" ht="28.5" customHeight="1">
      <c r="A9" s="107"/>
      <c r="B9" s="13" t="s">
        <v>2</v>
      </c>
      <c r="C9" s="17" t="s">
        <v>124</v>
      </c>
      <c r="D9" s="102"/>
      <c r="E9" s="99"/>
      <c r="F9" s="104"/>
      <c r="G9" s="106"/>
      <c r="H9" s="100"/>
      <c r="I9" s="77"/>
      <c r="J9" s="88"/>
      <c r="K9" s="88"/>
      <c r="L9" s="88"/>
      <c r="M9" s="88"/>
      <c r="N9" s="88"/>
      <c r="O9" s="88"/>
      <c r="P9" s="88"/>
      <c r="Q9" s="88"/>
    </row>
    <row r="10" spans="1:17">
      <c r="A10" s="23"/>
      <c r="B10" s="23"/>
      <c r="C10" s="23"/>
      <c r="D10" s="20"/>
      <c r="E10" s="20"/>
      <c r="F10" s="34"/>
      <c r="G10" s="27"/>
      <c r="H10" s="34"/>
      <c r="I10" s="27"/>
      <c r="J10" s="89"/>
      <c r="K10" s="89"/>
      <c r="L10" s="39"/>
      <c r="M10" s="27"/>
      <c r="N10" s="89"/>
      <c r="O10" s="89"/>
      <c r="P10" s="39"/>
      <c r="Q10" s="27"/>
    </row>
    <row r="11" spans="1:17">
      <c r="A11" s="5" t="s">
        <v>4</v>
      </c>
      <c r="B11" s="4" t="s">
        <v>5</v>
      </c>
      <c r="C11" s="6">
        <v>350</v>
      </c>
      <c r="D11" s="20">
        <v>142477</v>
      </c>
      <c r="E11" s="24">
        <v>5000</v>
      </c>
      <c r="F11" s="35">
        <v>401.90857142857141</v>
      </c>
      <c r="G11" s="28">
        <f>SUM(D11,E11)</f>
        <v>147477</v>
      </c>
      <c r="H11" s="35">
        <f>5/7*F11</f>
        <v>287.07755102040818</v>
      </c>
      <c r="I11" s="28">
        <f>SUM(D11,E11)</f>
        <v>147477</v>
      </c>
      <c r="J11" s="86">
        <v>300</v>
      </c>
      <c r="K11" s="87"/>
      <c r="L11" s="40">
        <f>J11-H11</f>
        <v>12.92244897959182</v>
      </c>
      <c r="M11" s="28">
        <f t="shared" ref="M11:M33" si="0">C11*L11+(D11+E11)</f>
        <v>151999.85714285713</v>
      </c>
      <c r="N11" s="86">
        <v>280</v>
      </c>
      <c r="O11" s="87"/>
      <c r="P11" s="40">
        <f>N11-H11</f>
        <v>-7.0775510204081797</v>
      </c>
      <c r="Q11" s="28">
        <f>C11*P11+D11</f>
        <v>139999.85714285713</v>
      </c>
    </row>
    <row r="12" spans="1:17">
      <c r="A12" s="5" t="s">
        <v>6</v>
      </c>
      <c r="B12" s="4" t="s">
        <v>5</v>
      </c>
      <c r="C12" s="6">
        <v>15</v>
      </c>
      <c r="D12" s="20">
        <v>142477</v>
      </c>
      <c r="E12" s="24">
        <v>5000</v>
      </c>
      <c r="F12" s="35">
        <v>9377.8666666666668</v>
      </c>
      <c r="G12" s="28">
        <f>SUM(D12,E12)</f>
        <v>147477</v>
      </c>
      <c r="H12" s="35">
        <f>5/7*F12</f>
        <v>6698.4761904761908</v>
      </c>
      <c r="I12" s="28">
        <f t="shared" ref="I12:I80" si="1">SUM(D12,E12)</f>
        <v>147477</v>
      </c>
      <c r="J12" s="82">
        <v>6700</v>
      </c>
      <c r="K12" s="83"/>
      <c r="L12" s="40">
        <f t="shared" ref="L12:L80" si="2">J12-H12</f>
        <v>1.5238095238091773</v>
      </c>
      <c r="M12" s="28">
        <f t="shared" si="0"/>
        <v>147499.85714285713</v>
      </c>
      <c r="N12" s="82">
        <v>6600</v>
      </c>
      <c r="O12" s="83"/>
      <c r="P12" s="40">
        <f t="shared" ref="P12:P80" si="3">N12-H12</f>
        <v>-98.476190476190823</v>
      </c>
      <c r="Q12" s="28">
        <f>C12*P12+D12</f>
        <v>140999.85714285713</v>
      </c>
    </row>
    <row r="13" spans="1:17">
      <c r="A13" s="23"/>
      <c r="B13" s="23"/>
      <c r="C13" s="23"/>
      <c r="D13" s="20"/>
      <c r="E13" s="25"/>
      <c r="F13" s="36"/>
      <c r="G13" s="27"/>
      <c r="H13" s="36"/>
      <c r="I13" s="28"/>
      <c r="J13" s="84"/>
      <c r="K13" s="85"/>
      <c r="L13" s="40"/>
      <c r="M13" s="28"/>
      <c r="N13" s="84"/>
      <c r="O13" s="85"/>
      <c r="P13" s="40"/>
      <c r="Q13" s="28"/>
    </row>
    <row r="14" spans="1:17">
      <c r="A14" s="5" t="s">
        <v>8</v>
      </c>
      <c r="B14" s="4" t="s">
        <v>5</v>
      </c>
      <c r="C14" s="7">
        <v>650</v>
      </c>
      <c r="D14" s="20">
        <v>142477</v>
      </c>
      <c r="E14" s="24">
        <v>5000</v>
      </c>
      <c r="F14" s="35">
        <v>216.41230769230771</v>
      </c>
      <c r="G14" s="28">
        <f t="shared" ref="G14:G26" si="4">SUM(D14,E14)</f>
        <v>147477</v>
      </c>
      <c r="H14" s="35">
        <f t="shared" ref="H14:H45" si="5">5/7*F14</f>
        <v>154.58021978021981</v>
      </c>
      <c r="I14" s="28">
        <f t="shared" si="1"/>
        <v>147477</v>
      </c>
      <c r="J14" s="86">
        <v>200</v>
      </c>
      <c r="K14" s="87"/>
      <c r="L14" s="40">
        <f t="shared" si="2"/>
        <v>45.419780219780193</v>
      </c>
      <c r="M14" s="28">
        <f t="shared" si="0"/>
        <v>176999.85714285713</v>
      </c>
      <c r="N14" s="86">
        <v>150</v>
      </c>
      <c r="O14" s="87"/>
      <c r="P14" s="40">
        <f t="shared" si="3"/>
        <v>-4.5802197802198066</v>
      </c>
      <c r="Q14" s="28">
        <f t="shared" ref="Q14:Q45" si="6">C14*P14+D14</f>
        <v>139499.85714285713</v>
      </c>
    </row>
    <row r="15" spans="1:17">
      <c r="A15" s="5" t="s">
        <v>9</v>
      </c>
      <c r="B15" s="4" t="s">
        <v>5</v>
      </c>
      <c r="C15" s="7">
        <v>300</v>
      </c>
      <c r="D15" s="20">
        <v>142477</v>
      </c>
      <c r="E15" s="24">
        <v>5000</v>
      </c>
      <c r="F15" s="35">
        <v>468.89333333333332</v>
      </c>
      <c r="G15" s="28">
        <f t="shared" si="4"/>
        <v>147477</v>
      </c>
      <c r="H15" s="35">
        <f t="shared" si="5"/>
        <v>334.9238095238095</v>
      </c>
      <c r="I15" s="28">
        <f t="shared" si="1"/>
        <v>147477</v>
      </c>
      <c r="J15" s="86">
        <v>400</v>
      </c>
      <c r="K15" s="87"/>
      <c r="L15" s="40">
        <f t="shared" si="2"/>
        <v>65.076190476190504</v>
      </c>
      <c r="M15" s="28">
        <f t="shared" si="0"/>
        <v>166999.85714285716</v>
      </c>
      <c r="N15" s="86">
        <v>300</v>
      </c>
      <c r="O15" s="87"/>
      <c r="P15" s="40">
        <f t="shared" si="3"/>
        <v>-34.923809523809496</v>
      </c>
      <c r="Q15" s="28">
        <f t="shared" si="6"/>
        <v>131999.85714285716</v>
      </c>
    </row>
    <row r="16" spans="1:17">
      <c r="A16" s="5" t="s">
        <v>10</v>
      </c>
      <c r="B16" s="4" t="s">
        <v>5</v>
      </c>
      <c r="C16" s="7">
        <v>600</v>
      </c>
      <c r="D16" s="20">
        <v>142477</v>
      </c>
      <c r="E16" s="24">
        <v>5000</v>
      </c>
      <c r="F16" s="35">
        <v>234.44666666666666</v>
      </c>
      <c r="G16" s="28">
        <f t="shared" si="4"/>
        <v>147477</v>
      </c>
      <c r="H16" s="35">
        <f t="shared" si="5"/>
        <v>167.46190476190475</v>
      </c>
      <c r="I16" s="28">
        <f t="shared" si="1"/>
        <v>147477</v>
      </c>
      <c r="J16" s="86">
        <v>200</v>
      </c>
      <c r="K16" s="87"/>
      <c r="L16" s="40">
        <f t="shared" si="2"/>
        <v>32.538095238095252</v>
      </c>
      <c r="M16" s="28">
        <f t="shared" si="0"/>
        <v>166999.85714285716</v>
      </c>
      <c r="N16" s="86">
        <v>160</v>
      </c>
      <c r="O16" s="87"/>
      <c r="P16" s="40">
        <f t="shared" si="3"/>
        <v>-7.4619047619047478</v>
      </c>
      <c r="Q16" s="28">
        <f t="shared" si="6"/>
        <v>137999.85714285716</v>
      </c>
    </row>
    <row r="17" spans="1:17">
      <c r="A17" s="5" t="s">
        <v>11</v>
      </c>
      <c r="B17" s="4" t="s">
        <v>5</v>
      </c>
      <c r="C17" s="7">
        <v>290</v>
      </c>
      <c r="D17" s="20">
        <v>142477</v>
      </c>
      <c r="E17" s="24">
        <v>5000</v>
      </c>
      <c r="F17" s="35">
        <v>485.06206896551726</v>
      </c>
      <c r="G17" s="28">
        <f t="shared" si="4"/>
        <v>147477</v>
      </c>
      <c r="H17" s="35">
        <f t="shared" si="5"/>
        <v>346.4729064039409</v>
      </c>
      <c r="I17" s="28">
        <f t="shared" si="1"/>
        <v>147477</v>
      </c>
      <c r="J17" s="86">
        <v>350</v>
      </c>
      <c r="K17" s="87"/>
      <c r="L17" s="40">
        <f t="shared" si="2"/>
        <v>3.5270935960591032</v>
      </c>
      <c r="M17" s="28">
        <f t="shared" si="0"/>
        <v>148499.85714285713</v>
      </c>
      <c r="N17" s="86">
        <v>340</v>
      </c>
      <c r="O17" s="87"/>
      <c r="P17" s="40">
        <f t="shared" si="3"/>
        <v>-6.4729064039408968</v>
      </c>
      <c r="Q17" s="28">
        <f t="shared" si="6"/>
        <v>140599.85714285713</v>
      </c>
    </row>
    <row r="18" spans="1:17">
      <c r="A18" s="5" t="s">
        <v>12</v>
      </c>
      <c r="B18" s="4" t="s">
        <v>5</v>
      </c>
      <c r="C18" s="7">
        <v>315</v>
      </c>
      <c r="D18" s="20">
        <v>142477</v>
      </c>
      <c r="E18" s="24">
        <v>5000</v>
      </c>
      <c r="F18" s="35">
        <v>446.56507936507938</v>
      </c>
      <c r="G18" s="28">
        <f t="shared" si="4"/>
        <v>147477</v>
      </c>
      <c r="H18" s="35">
        <f t="shared" si="5"/>
        <v>318.97505668934241</v>
      </c>
      <c r="I18" s="28">
        <f t="shared" si="1"/>
        <v>147477</v>
      </c>
      <c r="J18" s="86">
        <v>340</v>
      </c>
      <c r="K18" s="87"/>
      <c r="L18" s="40">
        <f t="shared" si="2"/>
        <v>21.024943310657591</v>
      </c>
      <c r="M18" s="28">
        <f t="shared" si="0"/>
        <v>154099.85714285713</v>
      </c>
      <c r="N18" s="86">
        <v>300</v>
      </c>
      <c r="O18" s="87"/>
      <c r="P18" s="40">
        <f t="shared" si="3"/>
        <v>-18.975056689342409</v>
      </c>
      <c r="Q18" s="28">
        <f t="shared" si="6"/>
        <v>136499.85714285713</v>
      </c>
    </row>
    <row r="19" spans="1:17">
      <c r="A19" s="5" t="s">
        <v>13</v>
      </c>
      <c r="B19" s="4" t="s">
        <v>14</v>
      </c>
      <c r="C19" s="7">
        <v>350</v>
      </c>
      <c r="D19" s="20">
        <v>142477</v>
      </c>
      <c r="E19" s="24">
        <v>5000</v>
      </c>
      <c r="F19" s="35">
        <v>401.90857142857141</v>
      </c>
      <c r="G19" s="28">
        <f t="shared" si="4"/>
        <v>147477</v>
      </c>
      <c r="H19" s="35">
        <f t="shared" si="5"/>
        <v>287.07755102040818</v>
      </c>
      <c r="I19" s="28">
        <f t="shared" si="1"/>
        <v>147477</v>
      </c>
      <c r="J19" s="86">
        <v>300</v>
      </c>
      <c r="K19" s="87"/>
      <c r="L19" s="40">
        <f t="shared" si="2"/>
        <v>12.92244897959182</v>
      </c>
      <c r="M19" s="28">
        <f t="shared" si="0"/>
        <v>151999.85714285713</v>
      </c>
      <c r="N19" s="86">
        <v>270</v>
      </c>
      <c r="O19" s="87"/>
      <c r="P19" s="40">
        <f t="shared" si="3"/>
        <v>-17.07755102040818</v>
      </c>
      <c r="Q19" s="28">
        <f t="shared" si="6"/>
        <v>136499.85714285713</v>
      </c>
    </row>
    <row r="20" spans="1:17">
      <c r="A20" s="5" t="s">
        <v>15</v>
      </c>
      <c r="B20" s="4" t="s">
        <v>14</v>
      </c>
      <c r="C20" s="7">
        <v>41</v>
      </c>
      <c r="D20" s="20">
        <v>142477</v>
      </c>
      <c r="E20" s="24">
        <v>5000</v>
      </c>
      <c r="F20" s="35">
        <v>3430.9268292682927</v>
      </c>
      <c r="G20" s="28">
        <f t="shared" si="4"/>
        <v>147477</v>
      </c>
      <c r="H20" s="35">
        <f t="shared" si="5"/>
        <v>2450.6620209059233</v>
      </c>
      <c r="I20" s="28">
        <f t="shared" si="1"/>
        <v>147477</v>
      </c>
      <c r="J20" s="82">
        <v>2500</v>
      </c>
      <c r="K20" s="83"/>
      <c r="L20" s="40">
        <f t="shared" si="2"/>
        <v>49.337979094076672</v>
      </c>
      <c r="M20" s="28">
        <f t="shared" si="0"/>
        <v>149499.85714285713</v>
      </c>
      <c r="N20" s="82">
        <v>2400</v>
      </c>
      <c r="O20" s="83"/>
      <c r="P20" s="40">
        <f t="shared" si="3"/>
        <v>-50.662020905923328</v>
      </c>
      <c r="Q20" s="28">
        <f t="shared" si="6"/>
        <v>140399.85714285713</v>
      </c>
    </row>
    <row r="21" spans="1:17">
      <c r="A21" s="5" t="s">
        <v>16</v>
      </c>
      <c r="B21" s="4" t="s">
        <v>14</v>
      </c>
      <c r="C21" s="7">
        <v>46</v>
      </c>
      <c r="D21" s="20">
        <v>142477</v>
      </c>
      <c r="E21" s="24">
        <v>5000</v>
      </c>
      <c r="F21" s="35">
        <v>3058</v>
      </c>
      <c r="G21" s="28">
        <f t="shared" si="4"/>
        <v>147477</v>
      </c>
      <c r="H21" s="35">
        <f t="shared" si="5"/>
        <v>2184.2857142857142</v>
      </c>
      <c r="I21" s="28">
        <f t="shared" si="1"/>
        <v>147477</v>
      </c>
      <c r="J21" s="82">
        <v>2200</v>
      </c>
      <c r="K21" s="83"/>
      <c r="L21" s="40">
        <f t="shared" si="2"/>
        <v>15.714285714285779</v>
      </c>
      <c r="M21" s="28">
        <f t="shared" si="0"/>
        <v>148199.85714285716</v>
      </c>
      <c r="N21" s="82">
        <v>2100</v>
      </c>
      <c r="O21" s="83"/>
      <c r="P21" s="40">
        <f t="shared" si="3"/>
        <v>-84.285714285714221</v>
      </c>
      <c r="Q21" s="28">
        <f t="shared" si="6"/>
        <v>138599.85714285716</v>
      </c>
    </row>
    <row r="22" spans="1:17">
      <c r="A22" s="5" t="s">
        <v>17</v>
      </c>
      <c r="B22" s="4" t="s">
        <v>14</v>
      </c>
      <c r="C22" s="7">
        <v>48</v>
      </c>
      <c r="D22" s="20">
        <v>142477</v>
      </c>
      <c r="E22" s="24">
        <v>5000</v>
      </c>
      <c r="F22" s="35">
        <v>2930.5833333333335</v>
      </c>
      <c r="G22" s="28">
        <f t="shared" si="4"/>
        <v>147477</v>
      </c>
      <c r="H22" s="35">
        <f t="shared" si="5"/>
        <v>2093.2738095238096</v>
      </c>
      <c r="I22" s="28">
        <f t="shared" si="1"/>
        <v>147477</v>
      </c>
      <c r="J22" s="82">
        <v>2100</v>
      </c>
      <c r="K22" s="83"/>
      <c r="L22" s="40">
        <f>J22-H22</f>
        <v>6.7261904761903679</v>
      </c>
      <c r="M22" s="28">
        <f t="shared" si="0"/>
        <v>147799.85714285713</v>
      </c>
      <c r="N22" s="82">
        <v>2000</v>
      </c>
      <c r="O22" s="83"/>
      <c r="P22" s="40">
        <f t="shared" si="3"/>
        <v>-93.273809523809632</v>
      </c>
      <c r="Q22" s="28">
        <f t="shared" si="6"/>
        <v>137999.85714285713</v>
      </c>
    </row>
    <row r="23" spans="1:17">
      <c r="A23" s="5" t="s">
        <v>18</v>
      </c>
      <c r="B23" s="4" t="s">
        <v>14</v>
      </c>
      <c r="C23" s="7">
        <v>50</v>
      </c>
      <c r="D23" s="20">
        <v>142477</v>
      </c>
      <c r="E23" s="24">
        <v>5000</v>
      </c>
      <c r="F23" s="35">
        <v>2813.36</v>
      </c>
      <c r="G23" s="28">
        <f t="shared" si="4"/>
        <v>147477</v>
      </c>
      <c r="H23" s="35">
        <f t="shared" si="5"/>
        <v>2009.5428571428572</v>
      </c>
      <c r="I23" s="28">
        <f t="shared" si="1"/>
        <v>147477</v>
      </c>
      <c r="J23" s="82">
        <v>2021</v>
      </c>
      <c r="K23" s="83"/>
      <c r="L23" s="40">
        <f t="shared" si="2"/>
        <v>11.457142857142799</v>
      </c>
      <c r="M23" s="28">
        <f t="shared" si="0"/>
        <v>148049.85714285713</v>
      </c>
      <c r="N23" s="82">
        <v>2000</v>
      </c>
      <c r="O23" s="83"/>
      <c r="P23" s="40">
        <f t="shared" si="3"/>
        <v>-9.5428571428572013</v>
      </c>
      <c r="Q23" s="28">
        <f t="shared" si="6"/>
        <v>141999.85714285713</v>
      </c>
    </row>
    <row r="24" spans="1:17">
      <c r="A24" s="5" t="s">
        <v>19</v>
      </c>
      <c r="B24" s="4" t="s">
        <v>14</v>
      </c>
      <c r="C24" s="7">
        <v>80</v>
      </c>
      <c r="D24" s="20">
        <v>142477</v>
      </c>
      <c r="E24" s="24">
        <v>5000</v>
      </c>
      <c r="F24" s="35">
        <v>1758.35</v>
      </c>
      <c r="G24" s="28">
        <f t="shared" si="4"/>
        <v>147477</v>
      </c>
      <c r="H24" s="35">
        <f t="shared" si="5"/>
        <v>1255.9642857142858</v>
      </c>
      <c r="I24" s="28">
        <f>SUM(D24,E24)</f>
        <v>147477</v>
      </c>
      <c r="J24" s="82">
        <v>1300</v>
      </c>
      <c r="K24" s="83"/>
      <c r="L24" s="40">
        <f t="shared" si="2"/>
        <v>44.035714285714221</v>
      </c>
      <c r="M24" s="28">
        <f t="shared" si="0"/>
        <v>150999.85714285713</v>
      </c>
      <c r="N24" s="82">
        <v>1200</v>
      </c>
      <c r="O24" s="83"/>
      <c r="P24" s="40">
        <f t="shared" si="3"/>
        <v>-55.964285714285779</v>
      </c>
      <c r="Q24" s="28">
        <f t="shared" si="6"/>
        <v>137999.85714285713</v>
      </c>
    </row>
    <row r="25" spans="1:17">
      <c r="A25" s="5" t="s">
        <v>20</v>
      </c>
      <c r="B25" s="4" t="s">
        <v>14</v>
      </c>
      <c r="C25" s="7">
        <v>58</v>
      </c>
      <c r="D25" s="20">
        <v>142477</v>
      </c>
      <c r="E25" s="24">
        <v>5000</v>
      </c>
      <c r="F25" s="35">
        <v>2425.3103448275861</v>
      </c>
      <c r="G25" s="28">
        <f t="shared" si="4"/>
        <v>147477</v>
      </c>
      <c r="H25" s="35">
        <f t="shared" si="5"/>
        <v>1732.3645320197043</v>
      </c>
      <c r="I25" s="28">
        <f t="shared" si="1"/>
        <v>147477</v>
      </c>
      <c r="J25" s="82">
        <v>1800</v>
      </c>
      <c r="K25" s="83"/>
      <c r="L25" s="40">
        <f t="shared" si="2"/>
        <v>67.635467980295743</v>
      </c>
      <c r="M25" s="28">
        <f t="shared" si="0"/>
        <v>151399.85714285716</v>
      </c>
      <c r="N25" s="82">
        <v>1700</v>
      </c>
      <c r="O25" s="83"/>
      <c r="P25" s="40">
        <f t="shared" si="3"/>
        <v>-32.364532019704257</v>
      </c>
      <c r="Q25" s="28">
        <f t="shared" si="6"/>
        <v>140599.85714285716</v>
      </c>
    </row>
    <row r="26" spans="1:17">
      <c r="A26" s="5" t="s">
        <v>21</v>
      </c>
      <c r="B26" s="4" t="s">
        <v>14</v>
      </c>
      <c r="C26" s="7">
        <v>18</v>
      </c>
      <c r="D26" s="20">
        <v>142477</v>
      </c>
      <c r="E26" s="24">
        <v>5000</v>
      </c>
      <c r="F26" s="35">
        <v>7814.8888888888887</v>
      </c>
      <c r="G26" s="28">
        <f t="shared" si="4"/>
        <v>147477</v>
      </c>
      <c r="H26" s="35">
        <f t="shared" si="5"/>
        <v>5582.063492063492</v>
      </c>
      <c r="I26" s="28">
        <f t="shared" si="1"/>
        <v>147477</v>
      </c>
      <c r="J26" s="82">
        <v>5600</v>
      </c>
      <c r="K26" s="83"/>
      <c r="L26" s="40">
        <f t="shared" si="2"/>
        <v>17.936507936507951</v>
      </c>
      <c r="M26" s="28">
        <f t="shared" si="0"/>
        <v>147799.85714285713</v>
      </c>
      <c r="N26" s="82">
        <v>5500</v>
      </c>
      <c r="O26" s="83"/>
      <c r="P26" s="40">
        <f t="shared" si="3"/>
        <v>-82.063492063492049</v>
      </c>
      <c r="Q26" s="28">
        <f t="shared" si="6"/>
        <v>140999.85714285713</v>
      </c>
    </row>
    <row r="27" spans="1:17">
      <c r="A27" s="23"/>
      <c r="B27" s="23"/>
      <c r="C27" s="23"/>
      <c r="D27" s="20"/>
      <c r="E27" s="25"/>
      <c r="F27" s="36"/>
      <c r="G27" s="27"/>
      <c r="H27" s="35"/>
      <c r="I27" s="28"/>
      <c r="J27" s="84"/>
      <c r="K27" s="85"/>
      <c r="L27" s="40"/>
      <c r="M27" s="28"/>
      <c r="N27" s="84"/>
      <c r="O27" s="85"/>
      <c r="P27" s="40"/>
      <c r="Q27" s="28"/>
    </row>
    <row r="28" spans="1:17">
      <c r="A28" s="5" t="s">
        <v>23</v>
      </c>
      <c r="B28" s="4" t="s">
        <v>24</v>
      </c>
      <c r="C28" s="7">
        <v>118</v>
      </c>
      <c r="D28" s="20">
        <v>142477</v>
      </c>
      <c r="E28" s="24">
        <v>5000</v>
      </c>
      <c r="F28" s="35">
        <v>1192.1016949152543</v>
      </c>
      <c r="G28" s="28">
        <f t="shared" ref="G28:G33" si="7">SUM(D28,E28)</f>
        <v>147477</v>
      </c>
      <c r="H28" s="35">
        <f t="shared" si="5"/>
        <v>851.50121065375311</v>
      </c>
      <c r="I28" s="28">
        <f t="shared" si="1"/>
        <v>147477</v>
      </c>
      <c r="J28" s="82">
        <v>900</v>
      </c>
      <c r="K28" s="83"/>
      <c r="L28" s="40">
        <f t="shared" si="2"/>
        <v>48.498789346246895</v>
      </c>
      <c r="M28" s="28">
        <f t="shared" si="0"/>
        <v>153199.85714285713</v>
      </c>
      <c r="N28" s="82">
        <v>800</v>
      </c>
      <c r="O28" s="83"/>
      <c r="P28" s="40">
        <f t="shared" si="3"/>
        <v>-51.501210653753105</v>
      </c>
      <c r="Q28" s="28">
        <f t="shared" si="6"/>
        <v>136399.85714285713</v>
      </c>
    </row>
    <row r="29" spans="1:17">
      <c r="A29" s="5" t="s">
        <v>25</v>
      </c>
      <c r="B29" s="4" t="s">
        <v>26</v>
      </c>
      <c r="C29" s="7">
        <v>1450</v>
      </c>
      <c r="D29" s="20">
        <v>142477</v>
      </c>
      <c r="E29" s="24">
        <v>5000</v>
      </c>
      <c r="F29" s="35">
        <v>97.012413793103448</v>
      </c>
      <c r="G29" s="28">
        <f t="shared" si="7"/>
        <v>147477</v>
      </c>
      <c r="H29" s="35">
        <f t="shared" si="5"/>
        <v>69.294581280788179</v>
      </c>
      <c r="I29" s="28">
        <f t="shared" si="1"/>
        <v>147477</v>
      </c>
      <c r="J29" s="82">
        <v>80</v>
      </c>
      <c r="K29" s="83"/>
      <c r="L29" s="40">
        <f t="shared" si="2"/>
        <v>10.705418719211821</v>
      </c>
      <c r="M29" s="28">
        <f t="shared" si="0"/>
        <v>162999.85714285713</v>
      </c>
      <c r="N29" s="82">
        <v>60</v>
      </c>
      <c r="O29" s="83"/>
      <c r="P29" s="40">
        <f t="shared" si="3"/>
        <v>-9.2945812807881794</v>
      </c>
      <c r="Q29" s="28">
        <f t="shared" si="6"/>
        <v>128999.85714285714</v>
      </c>
    </row>
    <row r="30" spans="1:17">
      <c r="A30" s="5" t="s">
        <v>27</v>
      </c>
      <c r="B30" s="4" t="s">
        <v>28</v>
      </c>
      <c r="C30" s="7">
        <v>4000</v>
      </c>
      <c r="D30" s="20">
        <v>142477</v>
      </c>
      <c r="E30" s="24">
        <v>5000</v>
      </c>
      <c r="F30" s="35">
        <v>35.167000000000002</v>
      </c>
      <c r="G30" s="28">
        <f t="shared" si="7"/>
        <v>147477</v>
      </c>
      <c r="H30" s="35">
        <f t="shared" si="5"/>
        <v>25.119285714285716</v>
      </c>
      <c r="I30" s="28">
        <f t="shared" si="1"/>
        <v>147477</v>
      </c>
      <c r="J30" s="82">
        <v>30</v>
      </c>
      <c r="K30" s="83"/>
      <c r="L30" s="40">
        <f t="shared" si="2"/>
        <v>4.8807142857142836</v>
      </c>
      <c r="M30" s="28">
        <f t="shared" si="0"/>
        <v>166999.85714285713</v>
      </c>
      <c r="N30" s="82">
        <v>20</v>
      </c>
      <c r="O30" s="83"/>
      <c r="P30" s="40">
        <f t="shared" si="3"/>
        <v>-5.1192857142857164</v>
      </c>
      <c r="Q30" s="28">
        <f t="shared" si="6"/>
        <v>121999.85714285713</v>
      </c>
    </row>
    <row r="31" spans="1:17">
      <c r="A31" s="5" t="s">
        <v>29</v>
      </c>
      <c r="B31" s="4" t="s">
        <v>14</v>
      </c>
      <c r="C31" s="7">
        <v>3600</v>
      </c>
      <c r="D31" s="20">
        <v>142477</v>
      </c>
      <c r="E31" s="24">
        <v>5000</v>
      </c>
      <c r="F31" s="35">
        <v>39.074444444444445</v>
      </c>
      <c r="G31" s="28">
        <f t="shared" si="7"/>
        <v>147477</v>
      </c>
      <c r="H31" s="35">
        <f t="shared" si="5"/>
        <v>27.910317460317462</v>
      </c>
      <c r="I31" s="28">
        <f t="shared" si="1"/>
        <v>147477</v>
      </c>
      <c r="J31" s="82">
        <v>30</v>
      </c>
      <c r="K31" s="83"/>
      <c r="L31" s="40">
        <f t="shared" si="2"/>
        <v>2.0896825396825385</v>
      </c>
      <c r="M31" s="28">
        <f t="shared" si="0"/>
        <v>154999.85714285713</v>
      </c>
      <c r="N31" s="82">
        <v>20</v>
      </c>
      <c r="O31" s="83"/>
      <c r="P31" s="40">
        <f t="shared" si="3"/>
        <v>-7.9103174603174615</v>
      </c>
      <c r="Q31" s="28">
        <f t="shared" si="6"/>
        <v>113999.85714285713</v>
      </c>
    </row>
    <row r="32" spans="1:17">
      <c r="A32" s="5" t="s">
        <v>30</v>
      </c>
      <c r="B32" s="4" t="s">
        <v>14</v>
      </c>
      <c r="C32" s="7">
        <v>10000</v>
      </c>
      <c r="D32" s="20">
        <v>142477</v>
      </c>
      <c r="E32" s="24">
        <v>5000</v>
      </c>
      <c r="F32" s="35">
        <v>14.066800000000001</v>
      </c>
      <c r="G32" s="28">
        <f t="shared" si="7"/>
        <v>147477</v>
      </c>
      <c r="H32" s="35">
        <f t="shared" si="5"/>
        <v>10.047714285714287</v>
      </c>
      <c r="I32" s="28">
        <f t="shared" si="1"/>
        <v>147477</v>
      </c>
      <c r="J32" s="82">
        <v>20</v>
      </c>
      <c r="K32" s="83"/>
      <c r="L32" s="40">
        <f>J32-H32</f>
        <v>9.9522857142857131</v>
      </c>
      <c r="M32" s="28">
        <f t="shared" si="0"/>
        <v>246999.85714285713</v>
      </c>
      <c r="N32" s="82">
        <v>8</v>
      </c>
      <c r="O32" s="83"/>
      <c r="P32" s="40">
        <f t="shared" si="3"/>
        <v>-2.0477142857142869</v>
      </c>
      <c r="Q32" s="28">
        <f t="shared" si="6"/>
        <v>121999.85714285713</v>
      </c>
    </row>
    <row r="33" spans="1:17">
      <c r="A33" s="5" t="s">
        <v>31</v>
      </c>
      <c r="B33" s="4" t="s">
        <v>14</v>
      </c>
      <c r="C33" s="7">
        <v>9300</v>
      </c>
      <c r="D33" s="20">
        <v>142477</v>
      </c>
      <c r="E33" s="24">
        <v>5000</v>
      </c>
      <c r="F33" s="35">
        <v>15.125591397849462</v>
      </c>
      <c r="G33" s="28">
        <f t="shared" si="7"/>
        <v>147477</v>
      </c>
      <c r="H33" s="35">
        <f t="shared" si="5"/>
        <v>10.803993855606759</v>
      </c>
      <c r="I33" s="28">
        <f t="shared" si="1"/>
        <v>147477</v>
      </c>
      <c r="J33" s="82">
        <v>20</v>
      </c>
      <c r="K33" s="83"/>
      <c r="L33" s="40">
        <f t="shared" si="2"/>
        <v>9.196006144393241</v>
      </c>
      <c r="M33" s="28">
        <f t="shared" si="0"/>
        <v>232999.85714285716</v>
      </c>
      <c r="N33" s="82">
        <v>9</v>
      </c>
      <c r="O33" s="83"/>
      <c r="P33" s="40">
        <f t="shared" si="3"/>
        <v>-1.803993855606759</v>
      </c>
      <c r="Q33" s="28">
        <f t="shared" si="6"/>
        <v>125699.85714285714</v>
      </c>
    </row>
    <row r="34" spans="1:17">
      <c r="A34" s="23"/>
      <c r="B34" s="23"/>
      <c r="C34" s="23"/>
      <c r="D34" s="20"/>
      <c r="E34" s="25"/>
      <c r="F34" s="36"/>
      <c r="G34" s="27"/>
      <c r="H34" s="35"/>
      <c r="I34" s="28"/>
      <c r="J34" s="84"/>
      <c r="K34" s="85"/>
      <c r="L34" s="40"/>
      <c r="M34" s="28"/>
      <c r="N34" s="84"/>
      <c r="O34" s="85"/>
      <c r="P34" s="40"/>
      <c r="Q34" s="28"/>
    </row>
    <row r="35" spans="1:17">
      <c r="A35" s="5" t="s">
        <v>33</v>
      </c>
      <c r="B35" s="4" t="s">
        <v>34</v>
      </c>
      <c r="C35" s="7">
        <v>23000</v>
      </c>
      <c r="D35" s="20">
        <v>142477</v>
      </c>
      <c r="E35" s="24">
        <v>5000</v>
      </c>
      <c r="F35" s="37">
        <v>6.1159999999999997</v>
      </c>
      <c r="G35" s="28">
        <f t="shared" ref="G35:G59" si="8">SUM(D35,E35)</f>
        <v>147477</v>
      </c>
      <c r="H35" s="41">
        <f t="shared" si="5"/>
        <v>4.3685714285714283</v>
      </c>
      <c r="I35" s="28">
        <f>SUM(D35,E35)</f>
        <v>147477</v>
      </c>
      <c r="J35" s="90">
        <v>5</v>
      </c>
      <c r="K35" s="91"/>
      <c r="L35" s="32">
        <f t="shared" si="2"/>
        <v>0.63142857142857167</v>
      </c>
      <c r="M35" s="28">
        <f t="shared" ref="M35:M59" si="9">C35*L35+(D35+E35)</f>
        <v>161999.85714285716</v>
      </c>
      <c r="N35" s="90">
        <v>4</v>
      </c>
      <c r="O35" s="91"/>
      <c r="P35" s="32">
        <f t="shared" si="3"/>
        <v>-0.36857142857142833</v>
      </c>
      <c r="Q35" s="28">
        <f t="shared" si="6"/>
        <v>133999.85714285716</v>
      </c>
    </row>
    <row r="36" spans="1:17">
      <c r="A36" s="5" t="s">
        <v>35</v>
      </c>
      <c r="B36" s="4" t="s">
        <v>34</v>
      </c>
      <c r="C36" s="7">
        <v>26000</v>
      </c>
      <c r="D36" s="20">
        <v>142477</v>
      </c>
      <c r="E36" s="24">
        <v>5000</v>
      </c>
      <c r="F36" s="37">
        <v>5.4103076923076925</v>
      </c>
      <c r="G36" s="28">
        <f t="shared" si="8"/>
        <v>147477</v>
      </c>
      <c r="H36" s="41">
        <f t="shared" si="5"/>
        <v>3.8645054945054946</v>
      </c>
      <c r="I36" s="28">
        <f t="shared" si="1"/>
        <v>147477</v>
      </c>
      <c r="J36" s="90">
        <v>4</v>
      </c>
      <c r="K36" s="91"/>
      <c r="L36" s="32">
        <f t="shared" si="2"/>
        <v>0.13549450549450537</v>
      </c>
      <c r="M36" s="28">
        <f t="shared" si="9"/>
        <v>150999.85714285713</v>
      </c>
      <c r="N36" s="90">
        <v>3</v>
      </c>
      <c r="O36" s="91"/>
      <c r="P36" s="32">
        <f t="shared" si="3"/>
        <v>-0.86450549450549463</v>
      </c>
      <c r="Q36" s="28">
        <f t="shared" si="6"/>
        <v>119999.85714285714</v>
      </c>
    </row>
    <row r="37" spans="1:17">
      <c r="A37" s="5" t="s">
        <v>36</v>
      </c>
      <c r="B37" s="4" t="s">
        <v>34</v>
      </c>
      <c r="C37" s="7">
        <v>27000</v>
      </c>
      <c r="D37" s="20">
        <v>142477</v>
      </c>
      <c r="E37" s="24">
        <v>5000</v>
      </c>
      <c r="F37" s="37">
        <v>5.2099259259259263</v>
      </c>
      <c r="G37" s="28">
        <f t="shared" si="8"/>
        <v>147477</v>
      </c>
      <c r="H37" s="41">
        <f t="shared" si="5"/>
        <v>3.7213756613756619</v>
      </c>
      <c r="I37" s="28">
        <f t="shared" si="1"/>
        <v>147477</v>
      </c>
      <c r="J37" s="90">
        <v>4</v>
      </c>
      <c r="K37" s="91"/>
      <c r="L37" s="32">
        <f t="shared" si="2"/>
        <v>0.27862433862433811</v>
      </c>
      <c r="M37" s="28">
        <f t="shared" si="9"/>
        <v>154999.85714285713</v>
      </c>
      <c r="N37" s="90">
        <v>3</v>
      </c>
      <c r="O37" s="91"/>
      <c r="P37" s="32">
        <f t="shared" si="3"/>
        <v>-0.72137566137566189</v>
      </c>
      <c r="Q37" s="28">
        <f t="shared" si="6"/>
        <v>122999.85714285713</v>
      </c>
    </row>
    <row r="38" spans="1:17">
      <c r="A38" s="5" t="s">
        <v>37</v>
      </c>
      <c r="B38" s="4" t="s">
        <v>34</v>
      </c>
      <c r="C38" s="7">
        <v>28000</v>
      </c>
      <c r="D38" s="20">
        <v>142477</v>
      </c>
      <c r="E38" s="24">
        <v>5000</v>
      </c>
      <c r="F38" s="37">
        <v>5.0238571428571426</v>
      </c>
      <c r="G38" s="28">
        <f t="shared" si="8"/>
        <v>147477</v>
      </c>
      <c r="H38" s="41">
        <f t="shared" si="5"/>
        <v>3.5884693877551017</v>
      </c>
      <c r="I38" s="28">
        <f t="shared" si="1"/>
        <v>147477</v>
      </c>
      <c r="J38" s="90">
        <v>4</v>
      </c>
      <c r="K38" s="91"/>
      <c r="L38" s="32">
        <f t="shared" si="2"/>
        <v>0.41153061224489829</v>
      </c>
      <c r="M38" s="28">
        <f t="shared" si="9"/>
        <v>158999.85714285716</v>
      </c>
      <c r="N38" s="90">
        <v>3</v>
      </c>
      <c r="O38" s="91"/>
      <c r="P38" s="32">
        <f t="shared" si="3"/>
        <v>-0.58846938775510171</v>
      </c>
      <c r="Q38" s="28">
        <f t="shared" si="6"/>
        <v>125999.85714285716</v>
      </c>
    </row>
    <row r="39" spans="1:17">
      <c r="A39" s="5" t="s">
        <v>38</v>
      </c>
      <c r="B39" s="4" t="s">
        <v>34</v>
      </c>
      <c r="C39" s="7">
        <v>30000</v>
      </c>
      <c r="D39" s="20">
        <v>142477</v>
      </c>
      <c r="E39" s="24">
        <v>5000</v>
      </c>
      <c r="F39" s="37">
        <v>4.688933333333333</v>
      </c>
      <c r="G39" s="28">
        <f t="shared" si="8"/>
        <v>147477</v>
      </c>
      <c r="H39" s="41">
        <f t="shared" si="5"/>
        <v>3.3492380952380949</v>
      </c>
      <c r="I39" s="28">
        <f t="shared" si="1"/>
        <v>147477</v>
      </c>
      <c r="J39" s="90">
        <v>4</v>
      </c>
      <c r="K39" s="91"/>
      <c r="L39" s="32">
        <f t="shared" si="2"/>
        <v>0.6507619047619051</v>
      </c>
      <c r="M39" s="28">
        <f t="shared" si="9"/>
        <v>166999.85714285716</v>
      </c>
      <c r="N39" s="90">
        <v>3</v>
      </c>
      <c r="O39" s="91"/>
      <c r="P39" s="32">
        <f t="shared" si="3"/>
        <v>-0.3492380952380949</v>
      </c>
      <c r="Q39" s="28">
        <f t="shared" si="6"/>
        <v>131999.85714285716</v>
      </c>
    </row>
    <row r="40" spans="1:17">
      <c r="A40" s="5" t="s">
        <v>39</v>
      </c>
      <c r="B40" s="4" t="s">
        <v>34</v>
      </c>
      <c r="C40" s="7">
        <v>33000</v>
      </c>
      <c r="D40" s="20">
        <v>142477</v>
      </c>
      <c r="E40" s="24">
        <v>5000</v>
      </c>
      <c r="F40" s="37">
        <v>4.262666666666667</v>
      </c>
      <c r="G40" s="28">
        <f t="shared" si="8"/>
        <v>147477</v>
      </c>
      <c r="H40" s="41">
        <f t="shared" si="5"/>
        <v>3.0447619047619052</v>
      </c>
      <c r="I40" s="28">
        <f t="shared" si="1"/>
        <v>147477</v>
      </c>
      <c r="J40" s="90">
        <v>4</v>
      </c>
      <c r="K40" s="91"/>
      <c r="L40" s="32">
        <f t="shared" si="2"/>
        <v>0.95523809523809478</v>
      </c>
      <c r="M40" s="28">
        <f t="shared" si="9"/>
        <v>178999.85714285713</v>
      </c>
      <c r="N40" s="90">
        <v>3</v>
      </c>
      <c r="O40" s="91"/>
      <c r="P40" s="32">
        <f t="shared" si="3"/>
        <v>-4.4761904761905225E-2</v>
      </c>
      <c r="Q40" s="28">
        <f t="shared" si="6"/>
        <v>140999.85714285713</v>
      </c>
    </row>
    <row r="41" spans="1:17">
      <c r="A41" s="5" t="s">
        <v>40</v>
      </c>
      <c r="B41" s="4" t="s">
        <v>34</v>
      </c>
      <c r="C41" s="7">
        <v>34500</v>
      </c>
      <c r="D41" s="20">
        <v>142477</v>
      </c>
      <c r="E41" s="24">
        <v>5000</v>
      </c>
      <c r="F41" s="37">
        <v>4.0773333333333337</v>
      </c>
      <c r="G41" s="28">
        <f t="shared" si="8"/>
        <v>147477</v>
      </c>
      <c r="H41" s="41">
        <f t="shared" si="5"/>
        <v>2.9123809523809525</v>
      </c>
      <c r="I41" s="28">
        <f t="shared" si="1"/>
        <v>147477</v>
      </c>
      <c r="J41" s="90">
        <v>3</v>
      </c>
      <c r="K41" s="91"/>
      <c r="L41" s="32">
        <f>J41-H41</f>
        <v>8.7619047619047485E-2</v>
      </c>
      <c r="M41" s="28">
        <f t="shared" si="9"/>
        <v>150499.85714285713</v>
      </c>
      <c r="N41" s="90">
        <v>2</v>
      </c>
      <c r="O41" s="91"/>
      <c r="P41" s="32">
        <f t="shared" si="3"/>
        <v>-0.91238095238095251</v>
      </c>
      <c r="Q41" s="28">
        <f t="shared" si="6"/>
        <v>110999.85714285713</v>
      </c>
    </row>
    <row r="42" spans="1:17">
      <c r="A42" s="5" t="s">
        <v>41</v>
      </c>
      <c r="B42" s="4" t="s">
        <v>34</v>
      </c>
      <c r="C42" s="7">
        <v>37500</v>
      </c>
      <c r="D42" s="20">
        <v>142477</v>
      </c>
      <c r="E42" s="24">
        <v>5000</v>
      </c>
      <c r="F42" s="37">
        <v>3.7511466666666666</v>
      </c>
      <c r="G42" s="28">
        <f t="shared" si="8"/>
        <v>147477</v>
      </c>
      <c r="H42" s="41">
        <f t="shared" si="5"/>
        <v>2.6793904761904761</v>
      </c>
      <c r="I42" s="28">
        <f t="shared" si="1"/>
        <v>147477</v>
      </c>
      <c r="J42" s="90">
        <v>3</v>
      </c>
      <c r="K42" s="91"/>
      <c r="L42" s="32">
        <f t="shared" si="2"/>
        <v>0.3206095238095239</v>
      </c>
      <c r="M42" s="28">
        <f t="shared" si="9"/>
        <v>159499.85714285716</v>
      </c>
      <c r="N42" s="90">
        <v>2</v>
      </c>
      <c r="O42" s="91"/>
      <c r="P42" s="32">
        <f t="shared" si="3"/>
        <v>-0.6793904761904761</v>
      </c>
      <c r="Q42" s="28">
        <f t="shared" si="6"/>
        <v>116999.85714285714</v>
      </c>
    </row>
    <row r="43" spans="1:17">
      <c r="A43" s="5" t="s">
        <v>42</v>
      </c>
      <c r="B43" s="4" t="s">
        <v>34</v>
      </c>
      <c r="C43" s="7">
        <v>41500</v>
      </c>
      <c r="D43" s="20">
        <v>142477</v>
      </c>
      <c r="E43" s="24">
        <v>5000</v>
      </c>
      <c r="F43" s="37">
        <v>3.3895903614457832</v>
      </c>
      <c r="G43" s="28">
        <f t="shared" si="8"/>
        <v>147477</v>
      </c>
      <c r="H43" s="41">
        <f t="shared" si="5"/>
        <v>2.4211359724612738</v>
      </c>
      <c r="I43" s="28">
        <f t="shared" si="1"/>
        <v>147477</v>
      </c>
      <c r="J43" s="90">
        <v>3</v>
      </c>
      <c r="K43" s="91"/>
      <c r="L43" s="32">
        <f t="shared" si="2"/>
        <v>0.57886402753872623</v>
      </c>
      <c r="M43" s="28">
        <f t="shared" si="9"/>
        <v>171499.85714285713</v>
      </c>
      <c r="N43" s="90">
        <v>2</v>
      </c>
      <c r="O43" s="91"/>
      <c r="P43" s="32">
        <f t="shared" si="3"/>
        <v>-0.42113597246127377</v>
      </c>
      <c r="Q43" s="28">
        <f t="shared" si="6"/>
        <v>124999.85714285713</v>
      </c>
    </row>
    <row r="44" spans="1:17">
      <c r="A44" s="5" t="s">
        <v>43</v>
      </c>
      <c r="B44" s="4" t="s">
        <v>34</v>
      </c>
      <c r="C44" s="7">
        <v>43000</v>
      </c>
      <c r="D44" s="20">
        <v>142477</v>
      </c>
      <c r="E44" s="24">
        <v>5000</v>
      </c>
      <c r="F44" s="37">
        <v>3.2713488372093025</v>
      </c>
      <c r="G44" s="28">
        <f t="shared" si="8"/>
        <v>147477</v>
      </c>
      <c r="H44" s="41">
        <f t="shared" si="5"/>
        <v>2.3366777408637875</v>
      </c>
      <c r="I44" s="28">
        <f t="shared" si="1"/>
        <v>147477</v>
      </c>
      <c r="J44" s="90">
        <v>3</v>
      </c>
      <c r="K44" s="91"/>
      <c r="L44" s="32">
        <f t="shared" si="2"/>
        <v>0.66332225913621246</v>
      </c>
      <c r="M44" s="28">
        <f t="shared" si="9"/>
        <v>175999.85714285713</v>
      </c>
      <c r="N44" s="90">
        <v>2</v>
      </c>
      <c r="O44" s="91"/>
      <c r="P44" s="32">
        <f t="shared" si="3"/>
        <v>-0.33667774086378754</v>
      </c>
      <c r="Q44" s="28">
        <f t="shared" si="6"/>
        <v>127999.85714285713</v>
      </c>
    </row>
    <row r="45" spans="1:17">
      <c r="A45" s="5" t="s">
        <v>44</v>
      </c>
      <c r="B45" s="4" t="s">
        <v>34</v>
      </c>
      <c r="C45" s="7">
        <v>46000</v>
      </c>
      <c r="D45" s="20">
        <v>142477</v>
      </c>
      <c r="E45" s="24">
        <v>5000</v>
      </c>
      <c r="F45" s="37">
        <v>3.0579999999999998</v>
      </c>
      <c r="G45" s="28">
        <f t="shared" si="8"/>
        <v>147477</v>
      </c>
      <c r="H45" s="41">
        <f t="shared" si="5"/>
        <v>2.1842857142857142</v>
      </c>
      <c r="I45" s="28">
        <f>SUM(D45,E45)</f>
        <v>147477</v>
      </c>
      <c r="J45" s="90">
        <v>3</v>
      </c>
      <c r="K45" s="91"/>
      <c r="L45" s="32">
        <f t="shared" si="2"/>
        <v>0.81571428571428584</v>
      </c>
      <c r="M45" s="28">
        <f t="shared" si="9"/>
        <v>184999.85714285716</v>
      </c>
      <c r="N45" s="90">
        <v>2</v>
      </c>
      <c r="O45" s="91"/>
      <c r="P45" s="32">
        <f t="shared" si="3"/>
        <v>-0.18428571428571416</v>
      </c>
      <c r="Q45" s="28">
        <f t="shared" si="6"/>
        <v>133999.85714285716</v>
      </c>
    </row>
    <row r="46" spans="1:17">
      <c r="A46" s="5" t="s">
        <v>45</v>
      </c>
      <c r="B46" s="4" t="s">
        <v>34</v>
      </c>
      <c r="C46" s="7">
        <v>47500</v>
      </c>
      <c r="D46" s="20">
        <v>142477</v>
      </c>
      <c r="E46" s="24">
        <v>5000</v>
      </c>
      <c r="F46" s="37">
        <v>2.9614315789473684</v>
      </c>
      <c r="G46" s="28">
        <f t="shared" si="8"/>
        <v>147477</v>
      </c>
      <c r="H46" s="41">
        <f t="shared" ref="H46:H82" si="10">5/7*F46</f>
        <v>2.1153082706766919</v>
      </c>
      <c r="I46" s="28">
        <f t="shared" si="1"/>
        <v>147477</v>
      </c>
      <c r="J46" s="90">
        <v>3</v>
      </c>
      <c r="K46" s="91"/>
      <c r="L46" s="32">
        <f t="shared" si="2"/>
        <v>0.88469172932330808</v>
      </c>
      <c r="M46" s="28">
        <f t="shared" si="9"/>
        <v>189499.85714285713</v>
      </c>
      <c r="N46" s="90">
        <v>2</v>
      </c>
      <c r="O46" s="91"/>
      <c r="P46" s="32">
        <f t="shared" si="3"/>
        <v>-0.11530827067669192</v>
      </c>
      <c r="Q46" s="28">
        <f t="shared" ref="Q46:Q82" si="11">C46*P46+D46</f>
        <v>136999.85714285713</v>
      </c>
    </row>
    <row r="47" spans="1:17">
      <c r="A47" s="5" t="s">
        <v>46</v>
      </c>
      <c r="B47" s="4" t="s">
        <v>34</v>
      </c>
      <c r="C47" s="7">
        <v>48500</v>
      </c>
      <c r="D47" s="20">
        <v>142477</v>
      </c>
      <c r="E47" s="24">
        <v>5000</v>
      </c>
      <c r="F47" s="37">
        <v>2.9003711340206184</v>
      </c>
      <c r="G47" s="28">
        <f t="shared" si="8"/>
        <v>147477</v>
      </c>
      <c r="H47" s="41">
        <f t="shared" si="10"/>
        <v>2.0716936671575845</v>
      </c>
      <c r="I47" s="28">
        <f t="shared" si="1"/>
        <v>147477</v>
      </c>
      <c r="J47" s="90">
        <v>3</v>
      </c>
      <c r="K47" s="91"/>
      <c r="L47" s="32">
        <f t="shared" si="2"/>
        <v>0.92830633284241548</v>
      </c>
      <c r="M47" s="28">
        <f t="shared" si="9"/>
        <v>192499.85714285716</v>
      </c>
      <c r="N47" s="90">
        <v>2</v>
      </c>
      <c r="O47" s="91"/>
      <c r="P47" s="32">
        <f t="shared" si="3"/>
        <v>-7.1693667157584517E-2</v>
      </c>
      <c r="Q47" s="28">
        <f t="shared" si="11"/>
        <v>138999.85714285716</v>
      </c>
    </row>
    <row r="48" spans="1:17">
      <c r="A48" s="5" t="s">
        <v>47</v>
      </c>
      <c r="B48" s="4" t="s">
        <v>34</v>
      </c>
      <c r="C48" s="7">
        <v>49500</v>
      </c>
      <c r="D48" s="20">
        <v>142477</v>
      </c>
      <c r="E48" s="24">
        <v>5000</v>
      </c>
      <c r="F48" s="37">
        <v>2.8417777777777777</v>
      </c>
      <c r="G48" s="28">
        <f t="shared" si="8"/>
        <v>147477</v>
      </c>
      <c r="H48" s="41">
        <f t="shared" si="10"/>
        <v>2.02984126984127</v>
      </c>
      <c r="I48" s="28">
        <f t="shared" si="1"/>
        <v>147477</v>
      </c>
      <c r="J48" s="90">
        <v>3</v>
      </c>
      <c r="K48" s="91"/>
      <c r="L48" s="32">
        <f t="shared" si="2"/>
        <v>0.97015873015873</v>
      </c>
      <c r="M48" s="28">
        <f t="shared" si="9"/>
        <v>195499.85714285713</v>
      </c>
      <c r="N48" s="90">
        <v>2</v>
      </c>
      <c r="O48" s="91"/>
      <c r="P48" s="32">
        <f t="shared" si="3"/>
        <v>-2.9841269841270002E-2</v>
      </c>
      <c r="Q48" s="28">
        <f t="shared" si="11"/>
        <v>140999.85714285713</v>
      </c>
    </row>
    <row r="49" spans="1:17">
      <c r="A49" s="5" t="s">
        <v>48</v>
      </c>
      <c r="B49" s="4" t="s">
        <v>34</v>
      </c>
      <c r="C49" s="7">
        <v>50500</v>
      </c>
      <c r="D49" s="20">
        <v>142477</v>
      </c>
      <c r="E49" s="24">
        <v>5000</v>
      </c>
      <c r="F49" s="37">
        <v>2.7855049504950493</v>
      </c>
      <c r="G49" s="28">
        <f t="shared" si="8"/>
        <v>147477</v>
      </c>
      <c r="H49" s="41">
        <f t="shared" si="10"/>
        <v>1.9896463932107495</v>
      </c>
      <c r="I49" s="28">
        <f t="shared" si="1"/>
        <v>147477</v>
      </c>
      <c r="J49" s="90">
        <v>3</v>
      </c>
      <c r="K49" s="91"/>
      <c r="L49" s="32">
        <f t="shared" si="2"/>
        <v>1.0103536067892505</v>
      </c>
      <c r="M49" s="28">
        <f t="shared" si="9"/>
        <v>198499.85714285716</v>
      </c>
      <c r="N49" s="90">
        <v>1.5</v>
      </c>
      <c r="O49" s="91"/>
      <c r="P49" s="32">
        <f t="shared" si="3"/>
        <v>-0.48964639321074954</v>
      </c>
      <c r="Q49" s="28">
        <f t="shared" si="11"/>
        <v>117749.85714285714</v>
      </c>
    </row>
    <row r="50" spans="1:17">
      <c r="A50" s="5" t="s">
        <v>49</v>
      </c>
      <c r="B50" s="4" t="s">
        <v>34</v>
      </c>
      <c r="C50" s="7">
        <v>51500</v>
      </c>
      <c r="D50" s="20">
        <v>142477</v>
      </c>
      <c r="E50" s="24">
        <v>5000</v>
      </c>
      <c r="F50" s="37">
        <v>2.7314174757281555</v>
      </c>
      <c r="G50" s="28">
        <f t="shared" si="8"/>
        <v>147477</v>
      </c>
      <c r="H50" s="41">
        <f t="shared" si="10"/>
        <v>1.9510124826629682</v>
      </c>
      <c r="I50" s="28">
        <f t="shared" si="1"/>
        <v>147477</v>
      </c>
      <c r="J50" s="90">
        <v>3</v>
      </c>
      <c r="K50" s="91"/>
      <c r="L50" s="32">
        <f t="shared" si="2"/>
        <v>1.0489875173370318</v>
      </c>
      <c r="M50" s="28">
        <f t="shared" si="9"/>
        <v>201499.85714285713</v>
      </c>
      <c r="N50" s="90">
        <v>1.5</v>
      </c>
      <c r="O50" s="91"/>
      <c r="P50" s="32">
        <f t="shared" si="3"/>
        <v>-0.45101248266296823</v>
      </c>
      <c r="Q50" s="28">
        <f t="shared" si="11"/>
        <v>119249.85714285713</v>
      </c>
    </row>
    <row r="51" spans="1:17">
      <c r="A51" s="5" t="s">
        <v>50</v>
      </c>
      <c r="B51" s="4" t="s">
        <v>34</v>
      </c>
      <c r="C51" s="7">
        <v>54500</v>
      </c>
      <c r="D51" s="20">
        <v>142477</v>
      </c>
      <c r="E51" s="24">
        <v>5000</v>
      </c>
      <c r="F51" s="37">
        <v>2.5810642201834861</v>
      </c>
      <c r="G51" s="28">
        <f t="shared" si="8"/>
        <v>147477</v>
      </c>
      <c r="H51" s="41">
        <f t="shared" si="10"/>
        <v>1.8436173001310616</v>
      </c>
      <c r="I51" s="28">
        <f t="shared" si="1"/>
        <v>147477</v>
      </c>
      <c r="J51" s="90">
        <v>3</v>
      </c>
      <c r="K51" s="91"/>
      <c r="L51" s="32">
        <f t="shared" si="2"/>
        <v>1.1563826998689384</v>
      </c>
      <c r="M51" s="28">
        <f t="shared" si="9"/>
        <v>210499.85714285716</v>
      </c>
      <c r="N51" s="90">
        <v>1.5</v>
      </c>
      <c r="O51" s="91"/>
      <c r="P51" s="32">
        <f t="shared" si="3"/>
        <v>-0.34361730013106162</v>
      </c>
      <c r="Q51" s="28">
        <f t="shared" si="11"/>
        <v>123749.85714285714</v>
      </c>
    </row>
    <row r="52" spans="1:17">
      <c r="A52" s="5" t="s">
        <v>51</v>
      </c>
      <c r="B52" s="4" t="s">
        <v>34</v>
      </c>
      <c r="C52" s="7">
        <v>57000</v>
      </c>
      <c r="D52" s="20">
        <v>142477</v>
      </c>
      <c r="E52" s="24">
        <v>5000</v>
      </c>
      <c r="F52" s="37">
        <v>2.4678596491228069</v>
      </c>
      <c r="G52" s="28">
        <f t="shared" si="8"/>
        <v>147477</v>
      </c>
      <c r="H52" s="41">
        <f t="shared" si="10"/>
        <v>1.7627568922305763</v>
      </c>
      <c r="I52" s="28">
        <f t="shared" si="1"/>
        <v>147477</v>
      </c>
      <c r="J52" s="90">
        <v>3</v>
      </c>
      <c r="K52" s="91"/>
      <c r="L52" s="32">
        <f>J52-H52</f>
        <v>1.2372431077694237</v>
      </c>
      <c r="M52" s="28">
        <f t="shared" si="9"/>
        <v>217999.85714285716</v>
      </c>
      <c r="N52" s="90">
        <v>2.4</v>
      </c>
      <c r="O52" s="91"/>
      <c r="P52" s="32">
        <f t="shared" si="3"/>
        <v>0.63724310776942361</v>
      </c>
      <c r="Q52" s="28">
        <f t="shared" si="11"/>
        <v>178799.85714285716</v>
      </c>
    </row>
    <row r="53" spans="1:17">
      <c r="A53" s="5" t="s">
        <v>52</v>
      </c>
      <c r="B53" s="4" t="s">
        <v>34</v>
      </c>
      <c r="C53" s="7">
        <v>60000</v>
      </c>
      <c r="D53" s="20">
        <v>142477</v>
      </c>
      <c r="E53" s="24">
        <v>5000</v>
      </c>
      <c r="F53" s="37">
        <v>2.3444666666666665</v>
      </c>
      <c r="G53" s="28">
        <f t="shared" si="8"/>
        <v>147477</v>
      </c>
      <c r="H53" s="41">
        <f t="shared" si="10"/>
        <v>1.6746190476190475</v>
      </c>
      <c r="I53" s="28">
        <f t="shared" si="1"/>
        <v>147477</v>
      </c>
      <c r="J53" s="90">
        <v>3</v>
      </c>
      <c r="K53" s="91"/>
      <c r="L53" s="32">
        <f t="shared" si="2"/>
        <v>1.3253809523809525</v>
      </c>
      <c r="M53" s="28">
        <f t="shared" si="9"/>
        <v>226999.85714285716</v>
      </c>
      <c r="N53" s="90">
        <v>2</v>
      </c>
      <c r="O53" s="91"/>
      <c r="P53" s="32">
        <f t="shared" si="3"/>
        <v>0.32538095238095255</v>
      </c>
      <c r="Q53" s="28">
        <f t="shared" si="11"/>
        <v>161999.85714285716</v>
      </c>
    </row>
    <row r="54" spans="1:17">
      <c r="A54" s="5" t="s">
        <v>53</v>
      </c>
      <c r="B54" s="4" t="s">
        <v>34</v>
      </c>
      <c r="C54" s="7">
        <v>63000</v>
      </c>
      <c r="D54" s="20">
        <v>142477</v>
      </c>
      <c r="E54" s="24">
        <v>5000</v>
      </c>
      <c r="F54" s="37">
        <v>2.232825396825397</v>
      </c>
      <c r="G54" s="28">
        <f t="shared" si="8"/>
        <v>147477</v>
      </c>
      <c r="H54" s="41">
        <f t="shared" si="10"/>
        <v>1.5948752834467121</v>
      </c>
      <c r="I54" s="28">
        <f>SUM(D54,E54)</f>
        <v>147477</v>
      </c>
      <c r="J54" s="90">
        <v>2.5</v>
      </c>
      <c r="K54" s="91"/>
      <c r="L54" s="32">
        <f t="shared" si="2"/>
        <v>0.90512471655328786</v>
      </c>
      <c r="M54" s="28">
        <f t="shared" si="9"/>
        <v>204499.85714285713</v>
      </c>
      <c r="N54" s="90">
        <v>1.5</v>
      </c>
      <c r="O54" s="91"/>
      <c r="P54" s="32">
        <f t="shared" si="3"/>
        <v>-9.4875283446712144E-2</v>
      </c>
      <c r="Q54" s="28">
        <f t="shared" si="11"/>
        <v>136499.85714285713</v>
      </c>
    </row>
    <row r="55" spans="1:17">
      <c r="A55" s="5" t="s">
        <v>54</v>
      </c>
      <c r="B55" s="4" t="s">
        <v>34</v>
      </c>
      <c r="C55" s="7">
        <v>64500</v>
      </c>
      <c r="D55" s="20">
        <v>142477</v>
      </c>
      <c r="E55" s="24">
        <v>5000</v>
      </c>
      <c r="F55" s="37">
        <v>2.1808992248062014</v>
      </c>
      <c r="G55" s="28">
        <f t="shared" si="8"/>
        <v>147477</v>
      </c>
      <c r="H55" s="41">
        <f t="shared" si="10"/>
        <v>1.5577851605758581</v>
      </c>
      <c r="I55" s="28">
        <f t="shared" si="1"/>
        <v>147477</v>
      </c>
      <c r="J55" s="90">
        <v>2.4</v>
      </c>
      <c r="K55" s="91"/>
      <c r="L55" s="32">
        <f t="shared" si="2"/>
        <v>0.84221483942414177</v>
      </c>
      <c r="M55" s="28">
        <f t="shared" si="9"/>
        <v>201799.85714285716</v>
      </c>
      <c r="N55" s="90">
        <v>1.3</v>
      </c>
      <c r="O55" s="91"/>
      <c r="P55" s="32">
        <f t="shared" si="3"/>
        <v>-0.2577851605758581</v>
      </c>
      <c r="Q55" s="28">
        <f t="shared" si="11"/>
        <v>125849.85714285716</v>
      </c>
    </row>
    <row r="56" spans="1:17">
      <c r="A56" s="5" t="s">
        <v>55</v>
      </c>
      <c r="B56" s="4" t="s">
        <v>34</v>
      </c>
      <c r="C56" s="7">
        <v>67000</v>
      </c>
      <c r="D56" s="20">
        <v>142477</v>
      </c>
      <c r="E56" s="24">
        <v>5000</v>
      </c>
      <c r="F56" s="37">
        <v>2.0995223880597016</v>
      </c>
      <c r="G56" s="28">
        <f t="shared" si="8"/>
        <v>147477</v>
      </c>
      <c r="H56" s="41">
        <f t="shared" si="10"/>
        <v>1.4996588486140725</v>
      </c>
      <c r="I56" s="28">
        <f t="shared" si="1"/>
        <v>147477</v>
      </c>
      <c r="J56" s="90">
        <v>2.2999999999999998</v>
      </c>
      <c r="K56" s="91"/>
      <c r="L56" s="32">
        <f t="shared" si="2"/>
        <v>0.80034115138592732</v>
      </c>
      <c r="M56" s="28">
        <f t="shared" si="9"/>
        <v>201099.85714285713</v>
      </c>
      <c r="N56" s="90">
        <v>1.3</v>
      </c>
      <c r="O56" s="91"/>
      <c r="P56" s="32">
        <f t="shared" si="3"/>
        <v>-0.19965884861407246</v>
      </c>
      <c r="Q56" s="28">
        <f t="shared" si="11"/>
        <v>129099.85714285714</v>
      </c>
    </row>
    <row r="57" spans="1:17">
      <c r="A57" s="5" t="s">
        <v>56</v>
      </c>
      <c r="B57" s="4" t="s">
        <v>34</v>
      </c>
      <c r="C57" s="7">
        <v>69000</v>
      </c>
      <c r="D57" s="20">
        <v>142477</v>
      </c>
      <c r="E57" s="24">
        <v>5000</v>
      </c>
      <c r="F57" s="37">
        <v>2.0386666666666668</v>
      </c>
      <c r="G57" s="28">
        <f t="shared" si="8"/>
        <v>147477</v>
      </c>
      <c r="H57" s="41">
        <f t="shared" si="10"/>
        <v>1.4561904761904763</v>
      </c>
      <c r="I57" s="28">
        <f t="shared" si="1"/>
        <v>147477</v>
      </c>
      <c r="J57" s="90">
        <v>2.2999999999999998</v>
      </c>
      <c r="K57" s="91"/>
      <c r="L57" s="32">
        <f t="shared" si="2"/>
        <v>0.84380952380952357</v>
      </c>
      <c r="M57" s="28">
        <f t="shared" si="9"/>
        <v>205699.85714285713</v>
      </c>
      <c r="N57" s="90">
        <v>1.3</v>
      </c>
      <c r="O57" s="91"/>
      <c r="P57" s="32">
        <f t="shared" si="3"/>
        <v>-0.15619047619047621</v>
      </c>
      <c r="Q57" s="28">
        <f t="shared" si="11"/>
        <v>131699.85714285713</v>
      </c>
    </row>
    <row r="58" spans="1:17">
      <c r="A58" s="5" t="s">
        <v>57</v>
      </c>
      <c r="B58" s="4" t="s">
        <v>34</v>
      </c>
      <c r="C58" s="7">
        <v>83000</v>
      </c>
      <c r="D58" s="20">
        <v>142477</v>
      </c>
      <c r="E58" s="24">
        <v>5000</v>
      </c>
      <c r="F58" s="37">
        <v>1.6947951807228916</v>
      </c>
      <c r="G58" s="28">
        <f t="shared" si="8"/>
        <v>147477</v>
      </c>
      <c r="H58" s="41">
        <f t="shared" si="10"/>
        <v>1.2105679862306369</v>
      </c>
      <c r="I58" s="28">
        <f t="shared" si="1"/>
        <v>147477</v>
      </c>
      <c r="J58" s="90">
        <v>2</v>
      </c>
      <c r="K58" s="91"/>
      <c r="L58" s="32">
        <f t="shared" si="2"/>
        <v>0.78943201376936312</v>
      </c>
      <c r="M58" s="28">
        <f t="shared" si="9"/>
        <v>212999.85714285713</v>
      </c>
      <c r="N58" s="90">
        <v>1.2</v>
      </c>
      <c r="O58" s="91"/>
      <c r="P58" s="32">
        <f t="shared" si="3"/>
        <v>-1.0567986230636928E-2</v>
      </c>
      <c r="Q58" s="28">
        <f t="shared" si="11"/>
        <v>141599.85714285713</v>
      </c>
    </row>
    <row r="59" spans="1:17">
      <c r="A59" s="5" t="s">
        <v>58</v>
      </c>
      <c r="B59" s="4" t="s">
        <v>34</v>
      </c>
      <c r="C59" s="7">
        <v>97000</v>
      </c>
      <c r="D59" s="20">
        <v>142477</v>
      </c>
      <c r="E59" s="24">
        <v>5000</v>
      </c>
      <c r="F59" s="37">
        <v>1.4501855670103092</v>
      </c>
      <c r="G59" s="28">
        <f t="shared" si="8"/>
        <v>147477</v>
      </c>
      <c r="H59" s="41">
        <f t="shared" si="10"/>
        <v>1.0358468335787923</v>
      </c>
      <c r="I59" s="28">
        <f t="shared" si="1"/>
        <v>147477</v>
      </c>
      <c r="J59" s="90">
        <v>2</v>
      </c>
      <c r="K59" s="91"/>
      <c r="L59" s="32">
        <f t="shared" si="2"/>
        <v>0.96415316642120774</v>
      </c>
      <c r="M59" s="28">
        <f t="shared" si="9"/>
        <v>240999.85714285716</v>
      </c>
      <c r="N59" s="90">
        <v>1</v>
      </c>
      <c r="O59" s="91"/>
      <c r="P59" s="32">
        <f t="shared" si="3"/>
        <v>-3.5846833578792259E-2</v>
      </c>
      <c r="Q59" s="28">
        <f t="shared" si="11"/>
        <v>138999.85714285716</v>
      </c>
    </row>
    <row r="60" spans="1:17" ht="24.75">
      <c r="A60" s="98" t="s">
        <v>139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</row>
    <row r="61" spans="1:17" s="55" customFormat="1">
      <c r="A61" s="48"/>
      <c r="B61" s="49"/>
      <c r="C61" s="57"/>
      <c r="D61" s="50"/>
      <c r="E61" s="51"/>
      <c r="F61" s="59"/>
      <c r="G61" s="60"/>
      <c r="H61" s="61"/>
      <c r="I61" s="52"/>
      <c r="J61" s="53"/>
      <c r="K61" s="53"/>
      <c r="L61" s="54"/>
      <c r="M61" s="52"/>
      <c r="N61" s="53"/>
      <c r="O61" s="53"/>
      <c r="P61" s="54"/>
      <c r="Q61" s="52"/>
    </row>
    <row r="62" spans="1:17" s="55" customFormat="1">
      <c r="A62" s="48"/>
      <c r="B62" s="56"/>
      <c r="C62" s="58"/>
      <c r="D62" s="50"/>
      <c r="E62" s="51"/>
      <c r="F62" s="59"/>
      <c r="G62" s="60"/>
      <c r="H62" s="61"/>
      <c r="I62" s="52"/>
      <c r="J62" s="53"/>
      <c r="K62" s="53"/>
      <c r="L62" s="54"/>
      <c r="M62" s="52"/>
      <c r="N62" s="53"/>
      <c r="O62" s="53"/>
      <c r="P62" s="54"/>
      <c r="Q62" s="52"/>
    </row>
    <row r="63" spans="1:17" ht="21" customHeight="1">
      <c r="A63" s="108" t="s">
        <v>1</v>
      </c>
      <c r="B63" s="107" t="s">
        <v>125</v>
      </c>
      <c r="C63" s="107"/>
      <c r="D63" s="102" t="s">
        <v>126</v>
      </c>
      <c r="E63" s="99" t="s">
        <v>128</v>
      </c>
      <c r="F63" s="103" t="s">
        <v>130</v>
      </c>
      <c r="G63" s="105" t="s">
        <v>127</v>
      </c>
      <c r="H63" s="100" t="s">
        <v>131</v>
      </c>
      <c r="I63" s="77" t="s">
        <v>127</v>
      </c>
      <c r="J63" s="88" t="s">
        <v>136</v>
      </c>
      <c r="K63" s="88"/>
      <c r="L63" s="88" t="s">
        <v>129</v>
      </c>
      <c r="M63" s="88" t="s">
        <v>132</v>
      </c>
      <c r="N63" s="88" t="s">
        <v>137</v>
      </c>
      <c r="O63" s="88"/>
      <c r="P63" s="88" t="s">
        <v>129</v>
      </c>
      <c r="Q63" s="88" t="s">
        <v>138</v>
      </c>
    </row>
    <row r="64" spans="1:17" ht="28.5" customHeight="1">
      <c r="A64" s="107"/>
      <c r="B64" s="13" t="s">
        <v>2</v>
      </c>
      <c r="C64" s="17" t="s">
        <v>124</v>
      </c>
      <c r="D64" s="102"/>
      <c r="E64" s="99"/>
      <c r="F64" s="104"/>
      <c r="G64" s="106"/>
      <c r="H64" s="100"/>
      <c r="I64" s="77"/>
      <c r="J64" s="88"/>
      <c r="K64" s="88"/>
      <c r="L64" s="88"/>
      <c r="M64" s="88"/>
      <c r="N64" s="88"/>
      <c r="O64" s="88"/>
      <c r="P64" s="88"/>
      <c r="Q64" s="88"/>
    </row>
    <row r="65" spans="1:17">
      <c r="A65" s="23" t="s">
        <v>59</v>
      </c>
      <c r="B65" s="23"/>
      <c r="C65" s="23"/>
      <c r="D65" s="20"/>
      <c r="E65" s="25"/>
      <c r="F65" s="36"/>
      <c r="G65" s="27"/>
      <c r="H65" s="35"/>
      <c r="I65" s="28"/>
      <c r="J65" s="84"/>
      <c r="K65" s="85"/>
      <c r="L65" s="40"/>
      <c r="M65" s="28"/>
      <c r="N65" s="84"/>
      <c r="O65" s="85"/>
      <c r="P65" s="32"/>
      <c r="Q65" s="28"/>
    </row>
    <row r="66" spans="1:17">
      <c r="A66" s="5" t="s">
        <v>60</v>
      </c>
      <c r="B66" s="4" t="s">
        <v>14</v>
      </c>
      <c r="C66" s="7">
        <v>1250</v>
      </c>
      <c r="D66" s="20">
        <v>142477</v>
      </c>
      <c r="E66" s="24">
        <v>5000</v>
      </c>
      <c r="F66" s="35">
        <v>112.53440000000001</v>
      </c>
      <c r="G66" s="28">
        <f t="shared" ref="G66:G75" si="12">SUM(D66,E66)</f>
        <v>147477</v>
      </c>
      <c r="H66" s="35">
        <f t="shared" si="10"/>
        <v>80.381714285714295</v>
      </c>
      <c r="I66" s="28">
        <f t="shared" si="1"/>
        <v>147477</v>
      </c>
      <c r="J66" s="92">
        <v>90</v>
      </c>
      <c r="K66" s="93"/>
      <c r="L66" s="40">
        <f>J66-H66</f>
        <v>9.6182857142857046</v>
      </c>
      <c r="M66" s="28">
        <f t="shared" ref="M66:M78" si="13">C66*L66+(D66+E66)</f>
        <v>159499.85714285713</v>
      </c>
      <c r="N66" s="92">
        <v>70</v>
      </c>
      <c r="O66" s="93"/>
      <c r="P66" s="32">
        <f t="shared" si="3"/>
        <v>-10.381714285714295</v>
      </c>
      <c r="Q66" s="28">
        <f t="shared" si="11"/>
        <v>129499.85714285713</v>
      </c>
    </row>
    <row r="67" spans="1:17">
      <c r="A67" s="5" t="s">
        <v>61</v>
      </c>
      <c r="B67" s="4" t="s">
        <v>14</v>
      </c>
      <c r="C67" s="7">
        <v>1750</v>
      </c>
      <c r="D67" s="20">
        <v>142477</v>
      </c>
      <c r="E67" s="24">
        <v>5000</v>
      </c>
      <c r="F67" s="35">
        <v>81</v>
      </c>
      <c r="G67" s="28">
        <f t="shared" si="12"/>
        <v>147477</v>
      </c>
      <c r="H67" s="35">
        <f t="shared" si="10"/>
        <v>57.857142857142861</v>
      </c>
      <c r="I67" s="28">
        <f t="shared" si="1"/>
        <v>147477</v>
      </c>
      <c r="J67" s="92">
        <v>90</v>
      </c>
      <c r="K67" s="93"/>
      <c r="L67" s="40">
        <f t="shared" si="2"/>
        <v>32.142857142857139</v>
      </c>
      <c r="M67" s="28">
        <f t="shared" si="13"/>
        <v>203727</v>
      </c>
      <c r="N67" s="92">
        <v>50</v>
      </c>
      <c r="O67" s="93"/>
      <c r="P67" s="32">
        <f t="shared" si="3"/>
        <v>-7.8571428571428612</v>
      </c>
      <c r="Q67" s="28">
        <f t="shared" si="11"/>
        <v>128727</v>
      </c>
    </row>
    <row r="68" spans="1:17">
      <c r="A68" s="5" t="s">
        <v>68</v>
      </c>
      <c r="B68" s="4" t="s">
        <v>14</v>
      </c>
      <c r="C68" s="7">
        <v>555</v>
      </c>
      <c r="D68" s="20">
        <v>142477</v>
      </c>
      <c r="E68" s="24">
        <v>5000</v>
      </c>
      <c r="F68" s="35">
        <v>253.45585585585584</v>
      </c>
      <c r="G68" s="28">
        <f t="shared" si="12"/>
        <v>147477</v>
      </c>
      <c r="H68" s="35">
        <f t="shared" si="10"/>
        <v>181.03989703989703</v>
      </c>
      <c r="I68" s="28">
        <f>SUM(D68,E68)</f>
        <v>147477</v>
      </c>
      <c r="J68" s="92">
        <v>260</v>
      </c>
      <c r="K68" s="93"/>
      <c r="L68" s="40">
        <f t="shared" si="2"/>
        <v>78.960102960102972</v>
      </c>
      <c r="M68" s="28">
        <f t="shared" si="13"/>
        <v>191299.85714285716</v>
      </c>
      <c r="N68" s="92">
        <v>170</v>
      </c>
      <c r="O68" s="93"/>
      <c r="P68" s="32">
        <f t="shared" si="3"/>
        <v>-11.039897039897028</v>
      </c>
      <c r="Q68" s="28">
        <f t="shared" si="11"/>
        <v>136349.85714285716</v>
      </c>
    </row>
    <row r="69" spans="1:17">
      <c r="A69" s="5" t="s">
        <v>62</v>
      </c>
      <c r="B69" s="4" t="s">
        <v>34</v>
      </c>
      <c r="C69" s="7">
        <v>190000</v>
      </c>
      <c r="D69" s="20">
        <v>142477</v>
      </c>
      <c r="E69" s="24">
        <v>5000</v>
      </c>
      <c r="F69" s="38">
        <v>0.7403578947368421</v>
      </c>
      <c r="G69" s="28">
        <f t="shared" si="12"/>
        <v>147477</v>
      </c>
      <c r="H69" s="41">
        <f t="shared" si="10"/>
        <v>0.52882706766917298</v>
      </c>
      <c r="I69" s="28">
        <f t="shared" si="1"/>
        <v>147477</v>
      </c>
      <c r="J69" s="94">
        <v>1</v>
      </c>
      <c r="K69" s="95"/>
      <c r="L69" s="31">
        <f t="shared" si="2"/>
        <v>0.47117293233082702</v>
      </c>
      <c r="M69" s="28">
        <f t="shared" si="13"/>
        <v>236999.85714285713</v>
      </c>
      <c r="N69" s="94">
        <v>0.5</v>
      </c>
      <c r="O69" s="95"/>
      <c r="P69" s="32">
        <f t="shared" si="3"/>
        <v>-2.8827067669172979E-2</v>
      </c>
      <c r="Q69" s="28">
        <f t="shared" si="11"/>
        <v>136999.85714285713</v>
      </c>
    </row>
    <row r="70" spans="1:17">
      <c r="A70" s="5" t="s">
        <v>63</v>
      </c>
      <c r="B70" s="4" t="s">
        <v>34</v>
      </c>
      <c r="C70" s="7">
        <v>130000</v>
      </c>
      <c r="D70" s="20">
        <v>142477</v>
      </c>
      <c r="E70" s="24">
        <v>5000</v>
      </c>
      <c r="F70" s="38">
        <v>1.0820615384615384</v>
      </c>
      <c r="G70" s="28">
        <f t="shared" si="12"/>
        <v>147477</v>
      </c>
      <c r="H70" s="41">
        <f t="shared" si="10"/>
        <v>0.77290109890109893</v>
      </c>
      <c r="I70" s="28">
        <f t="shared" si="1"/>
        <v>147477</v>
      </c>
      <c r="J70" s="94">
        <v>1.2</v>
      </c>
      <c r="K70" s="95"/>
      <c r="L70" s="31">
        <f t="shared" si="2"/>
        <v>0.42709890109890103</v>
      </c>
      <c r="M70" s="28">
        <f t="shared" si="13"/>
        <v>202999.85714285713</v>
      </c>
      <c r="N70" s="94">
        <v>0.5</v>
      </c>
      <c r="O70" s="95"/>
      <c r="P70" s="32">
        <f t="shared" si="3"/>
        <v>-0.27290109890109893</v>
      </c>
      <c r="Q70" s="28">
        <f t="shared" si="11"/>
        <v>106999.85714285713</v>
      </c>
    </row>
    <row r="71" spans="1:17">
      <c r="A71" s="5" t="s">
        <v>64</v>
      </c>
      <c r="B71" s="4" t="s">
        <v>34</v>
      </c>
      <c r="C71" s="7">
        <v>148000</v>
      </c>
      <c r="D71" s="20">
        <v>142477</v>
      </c>
      <c r="E71" s="24">
        <v>5000</v>
      </c>
      <c r="F71" s="38">
        <v>0.95045945945945942</v>
      </c>
      <c r="G71" s="28">
        <f t="shared" si="12"/>
        <v>147477</v>
      </c>
      <c r="H71" s="41">
        <f t="shared" si="10"/>
        <v>0.67889961389961384</v>
      </c>
      <c r="I71" s="28">
        <f t="shared" si="1"/>
        <v>147477</v>
      </c>
      <c r="J71" s="94">
        <v>1.2</v>
      </c>
      <c r="K71" s="95"/>
      <c r="L71" s="32">
        <f t="shared" si="2"/>
        <v>0.52110038610038611</v>
      </c>
      <c r="M71" s="28">
        <f t="shared" si="13"/>
        <v>224599.85714285716</v>
      </c>
      <c r="N71" s="94">
        <v>0.5</v>
      </c>
      <c r="O71" s="95"/>
      <c r="P71" s="32">
        <f t="shared" si="3"/>
        <v>-0.17889961389961384</v>
      </c>
      <c r="Q71" s="28">
        <f t="shared" si="11"/>
        <v>115999.85714285716</v>
      </c>
    </row>
    <row r="72" spans="1:17">
      <c r="A72" s="5" t="s">
        <v>65</v>
      </c>
      <c r="B72" s="4" t="s">
        <v>34</v>
      </c>
      <c r="C72" s="7">
        <v>188000</v>
      </c>
      <c r="D72" s="20">
        <v>142477</v>
      </c>
      <c r="E72" s="24">
        <v>5000</v>
      </c>
      <c r="F72" s="38">
        <v>0.74823404255319148</v>
      </c>
      <c r="G72" s="28">
        <f t="shared" si="12"/>
        <v>147477</v>
      </c>
      <c r="H72" s="41">
        <f t="shared" si="10"/>
        <v>0.53445288753799391</v>
      </c>
      <c r="I72" s="28">
        <f t="shared" si="1"/>
        <v>147477</v>
      </c>
      <c r="J72" s="94">
        <v>1</v>
      </c>
      <c r="K72" s="95"/>
      <c r="L72" s="32">
        <f t="shared" si="2"/>
        <v>0.46554711246200609</v>
      </c>
      <c r="M72" s="28">
        <f t="shared" si="13"/>
        <v>234999.85714285716</v>
      </c>
      <c r="N72" s="94">
        <v>0.5</v>
      </c>
      <c r="O72" s="95"/>
      <c r="P72" s="32">
        <f t="shared" si="3"/>
        <v>-3.4452887537993915E-2</v>
      </c>
      <c r="Q72" s="28">
        <f t="shared" si="11"/>
        <v>135999.85714285713</v>
      </c>
    </row>
    <row r="73" spans="1:17">
      <c r="A73" s="5" t="s">
        <v>66</v>
      </c>
      <c r="B73" s="4" t="s">
        <v>34</v>
      </c>
      <c r="C73" s="7">
        <v>175000</v>
      </c>
      <c r="D73" s="20">
        <v>142477</v>
      </c>
      <c r="E73" s="24">
        <v>5000</v>
      </c>
      <c r="F73" s="38">
        <v>0.8038171428571429</v>
      </c>
      <c r="G73" s="28">
        <f t="shared" si="12"/>
        <v>147477</v>
      </c>
      <c r="H73" s="41">
        <f t="shared" si="10"/>
        <v>0.57415510204081632</v>
      </c>
      <c r="I73" s="28">
        <f t="shared" si="1"/>
        <v>147477</v>
      </c>
      <c r="J73" s="94">
        <v>1</v>
      </c>
      <c r="K73" s="95"/>
      <c r="L73" s="32">
        <f t="shared" si="2"/>
        <v>0.42584489795918368</v>
      </c>
      <c r="M73" s="28">
        <f t="shared" si="13"/>
        <v>221999.85714285716</v>
      </c>
      <c r="N73" s="94">
        <v>0.4</v>
      </c>
      <c r="O73" s="95"/>
      <c r="P73" s="32">
        <f t="shared" si="3"/>
        <v>-0.1741551020408163</v>
      </c>
      <c r="Q73" s="28">
        <f t="shared" si="11"/>
        <v>111999.85714285714</v>
      </c>
    </row>
    <row r="74" spans="1:17">
      <c r="A74" s="5" t="s">
        <v>67</v>
      </c>
      <c r="B74" s="4" t="s">
        <v>34</v>
      </c>
      <c r="C74" s="7">
        <v>286000</v>
      </c>
      <c r="D74" s="20">
        <v>142477</v>
      </c>
      <c r="E74" s="24">
        <v>5000</v>
      </c>
      <c r="F74" s="38">
        <v>0.49184615384615382</v>
      </c>
      <c r="G74" s="28">
        <f t="shared" si="12"/>
        <v>147477</v>
      </c>
      <c r="H74" s="41">
        <f t="shared" si="10"/>
        <v>0.35131868131868133</v>
      </c>
      <c r="I74" s="28">
        <f t="shared" si="1"/>
        <v>147477</v>
      </c>
      <c r="J74" s="94">
        <v>1</v>
      </c>
      <c r="K74" s="95"/>
      <c r="L74" s="32">
        <f t="shared" si="2"/>
        <v>0.64868131868131873</v>
      </c>
      <c r="M74" s="28">
        <f t="shared" si="13"/>
        <v>332999.85714285716</v>
      </c>
      <c r="N74" s="94">
        <v>0.3</v>
      </c>
      <c r="O74" s="95"/>
      <c r="P74" s="32">
        <f t="shared" si="3"/>
        <v>-5.1318681318681336E-2</v>
      </c>
      <c r="Q74" s="28">
        <f t="shared" si="11"/>
        <v>127799.85714285713</v>
      </c>
    </row>
    <row r="75" spans="1:17">
      <c r="A75" s="5" t="s">
        <v>69</v>
      </c>
      <c r="B75" s="4" t="s">
        <v>34</v>
      </c>
      <c r="C75" s="7">
        <v>78000</v>
      </c>
      <c r="D75" s="20">
        <v>142477</v>
      </c>
      <c r="E75" s="24">
        <v>5000</v>
      </c>
      <c r="F75" s="38">
        <v>1.8034358974358975</v>
      </c>
      <c r="G75" s="28">
        <f t="shared" si="12"/>
        <v>147477</v>
      </c>
      <c r="H75" s="41">
        <f t="shared" si="10"/>
        <v>1.2881684981684982</v>
      </c>
      <c r="I75" s="28">
        <f t="shared" si="1"/>
        <v>147477</v>
      </c>
      <c r="J75" s="94">
        <v>2</v>
      </c>
      <c r="K75" s="95"/>
      <c r="L75" s="32">
        <f t="shared" si="2"/>
        <v>0.71183150183150179</v>
      </c>
      <c r="M75" s="28">
        <f t="shared" si="13"/>
        <v>202999.85714285713</v>
      </c>
      <c r="N75" s="94">
        <v>1</v>
      </c>
      <c r="O75" s="95"/>
      <c r="P75" s="32">
        <f t="shared" si="3"/>
        <v>-0.28816849816849821</v>
      </c>
      <c r="Q75" s="28">
        <f t="shared" si="11"/>
        <v>119999.85714285714</v>
      </c>
    </row>
    <row r="76" spans="1:17">
      <c r="A76" s="23" t="s">
        <v>70</v>
      </c>
      <c r="B76" s="23"/>
      <c r="C76" s="23"/>
      <c r="D76" s="20"/>
      <c r="E76" s="25"/>
      <c r="F76" s="36"/>
      <c r="G76" s="27"/>
      <c r="H76" s="35">
        <f t="shared" si="10"/>
        <v>0</v>
      </c>
      <c r="I76" s="28">
        <f>SUM(D76,E76)</f>
        <v>0</v>
      </c>
      <c r="J76" s="94"/>
      <c r="K76" s="95"/>
      <c r="L76" s="40"/>
      <c r="M76" s="28">
        <f t="shared" si="13"/>
        <v>0</v>
      </c>
      <c r="N76" s="94"/>
      <c r="O76" s="95"/>
      <c r="P76" s="32"/>
      <c r="Q76" s="28">
        <f t="shared" si="11"/>
        <v>0</v>
      </c>
    </row>
    <row r="77" spans="1:17">
      <c r="A77" s="5" t="s">
        <v>71</v>
      </c>
      <c r="B77" s="4" t="s">
        <v>34</v>
      </c>
      <c r="C77" s="7">
        <v>87500</v>
      </c>
      <c r="D77" s="20">
        <v>142477</v>
      </c>
      <c r="E77" s="24">
        <v>5000</v>
      </c>
      <c r="F77" s="38">
        <v>1.6076342857142858</v>
      </c>
      <c r="G77" s="28">
        <f>SUM(D77,E77)</f>
        <v>147477</v>
      </c>
      <c r="H77" s="41">
        <f t="shared" si="10"/>
        <v>1.1483102040816326</v>
      </c>
      <c r="I77" s="28">
        <f t="shared" si="1"/>
        <v>147477</v>
      </c>
      <c r="J77" s="94">
        <v>2</v>
      </c>
      <c r="K77" s="95"/>
      <c r="L77" s="32">
        <f>J77-H77</f>
        <v>0.85168979591836735</v>
      </c>
      <c r="M77" s="28">
        <f t="shared" si="13"/>
        <v>221999.85714285716</v>
      </c>
      <c r="N77" s="94">
        <v>1</v>
      </c>
      <c r="O77" s="95"/>
      <c r="P77" s="32">
        <f t="shared" si="3"/>
        <v>-0.14831020408163265</v>
      </c>
      <c r="Q77" s="28">
        <f t="shared" si="11"/>
        <v>129499.85714285714</v>
      </c>
    </row>
    <row r="78" spans="1:17">
      <c r="A78" s="5" t="s">
        <v>72</v>
      </c>
      <c r="B78" s="4" t="s">
        <v>34</v>
      </c>
      <c r="C78" s="7">
        <v>64000</v>
      </c>
      <c r="D78" s="20">
        <v>142477</v>
      </c>
      <c r="E78" s="24">
        <v>5000</v>
      </c>
      <c r="F78" s="38">
        <v>2.1979375000000001</v>
      </c>
      <c r="G78" s="28">
        <f>SUM(D78,E78)</f>
        <v>147477</v>
      </c>
      <c r="H78" s="41">
        <f t="shared" si="10"/>
        <v>1.5699553571428573</v>
      </c>
      <c r="I78" s="28">
        <f t="shared" si="1"/>
        <v>147477</v>
      </c>
      <c r="J78" s="94">
        <v>2.2999999999999998</v>
      </c>
      <c r="K78" s="95"/>
      <c r="L78" s="32">
        <f t="shared" si="2"/>
        <v>0.73004464285714255</v>
      </c>
      <c r="M78" s="28">
        <f t="shared" si="13"/>
        <v>194199.85714285713</v>
      </c>
      <c r="N78" s="94">
        <v>1</v>
      </c>
      <c r="O78" s="95"/>
      <c r="P78" s="32">
        <f t="shared" si="3"/>
        <v>-0.56995535714285728</v>
      </c>
      <c r="Q78" s="28">
        <f t="shared" si="11"/>
        <v>105999.85714285713</v>
      </c>
    </row>
    <row r="79" spans="1:17">
      <c r="A79" s="5" t="s">
        <v>73</v>
      </c>
      <c r="B79" s="4" t="s">
        <v>34</v>
      </c>
      <c r="C79" s="7"/>
      <c r="D79" s="20"/>
      <c r="E79" s="24"/>
      <c r="F79" s="35"/>
      <c r="G79" s="28"/>
      <c r="H79" s="35">
        <f t="shared" si="10"/>
        <v>0</v>
      </c>
      <c r="I79" s="28">
        <f t="shared" si="1"/>
        <v>0</v>
      </c>
      <c r="J79" s="94"/>
      <c r="K79" s="95"/>
      <c r="L79" s="32">
        <f>J79-H79</f>
        <v>0</v>
      </c>
      <c r="M79" s="28"/>
      <c r="N79" s="94"/>
      <c r="O79" s="95"/>
      <c r="P79" s="32">
        <f t="shared" si="3"/>
        <v>0</v>
      </c>
      <c r="Q79" s="28">
        <f t="shared" si="11"/>
        <v>0</v>
      </c>
    </row>
    <row r="80" spans="1:17">
      <c r="A80" s="5" t="s">
        <v>74</v>
      </c>
      <c r="B80" s="4" t="s">
        <v>34</v>
      </c>
      <c r="C80" s="7">
        <v>66000</v>
      </c>
      <c r="D80" s="20">
        <v>142477</v>
      </c>
      <c r="E80" s="24">
        <v>5000</v>
      </c>
      <c r="F80" s="41">
        <v>2.1313333333333335</v>
      </c>
      <c r="G80" s="28">
        <f t="shared" ref="G80:G88" si="14">SUM(D80,E80)</f>
        <v>147477</v>
      </c>
      <c r="H80" s="41">
        <f t="shared" si="10"/>
        <v>1.5223809523809526</v>
      </c>
      <c r="I80" s="28">
        <f t="shared" si="1"/>
        <v>147477</v>
      </c>
      <c r="J80" s="94">
        <v>2.2999999999999998</v>
      </c>
      <c r="K80" s="95"/>
      <c r="L80" s="32">
        <f t="shared" si="2"/>
        <v>0.77761904761904721</v>
      </c>
      <c r="M80" s="28">
        <f t="shared" ref="M80:M93" si="15">C80*L80+(D80+E80)</f>
        <v>198799.8571428571</v>
      </c>
      <c r="N80" s="94">
        <v>1</v>
      </c>
      <c r="O80" s="95"/>
      <c r="P80" s="32">
        <f t="shared" si="3"/>
        <v>-0.52238095238095261</v>
      </c>
      <c r="Q80" s="28">
        <f t="shared" si="11"/>
        <v>107999.85714285713</v>
      </c>
    </row>
    <row r="81" spans="1:17">
      <c r="A81" s="5" t="s">
        <v>75</v>
      </c>
      <c r="B81" s="4" t="s">
        <v>34</v>
      </c>
      <c r="C81" s="7">
        <v>52000</v>
      </c>
      <c r="D81" s="20">
        <v>142477</v>
      </c>
      <c r="E81" s="24">
        <v>5000</v>
      </c>
      <c r="F81" s="41">
        <v>2.7051538461538462</v>
      </c>
      <c r="G81" s="28">
        <f t="shared" si="14"/>
        <v>147477</v>
      </c>
      <c r="H81" s="41">
        <f t="shared" si="10"/>
        <v>1.9322527472527473</v>
      </c>
      <c r="I81" s="28">
        <f t="shared" ref="I81:I85" si="16">SUM(D81,E81)</f>
        <v>147477</v>
      </c>
      <c r="J81" s="94">
        <v>3</v>
      </c>
      <c r="K81" s="95"/>
      <c r="L81" s="32">
        <f t="shared" ref="L81:L88" si="17">J81-H81</f>
        <v>1.0677472527472527</v>
      </c>
      <c r="M81" s="28">
        <f t="shared" si="15"/>
        <v>202999.85714285713</v>
      </c>
      <c r="N81" s="94">
        <v>1</v>
      </c>
      <c r="O81" s="95"/>
      <c r="P81" s="32">
        <f t="shared" ref="P81:P124" si="18">N81-H81</f>
        <v>-0.93225274725274732</v>
      </c>
      <c r="Q81" s="28">
        <f t="shared" si="11"/>
        <v>93999.85714285713</v>
      </c>
    </row>
    <row r="82" spans="1:17">
      <c r="A82" s="5" t="s">
        <v>76</v>
      </c>
      <c r="B82" s="4" t="s">
        <v>34</v>
      </c>
      <c r="C82" s="7">
        <v>52000</v>
      </c>
      <c r="D82" s="20">
        <v>142477</v>
      </c>
      <c r="E82" s="24">
        <v>5000</v>
      </c>
      <c r="F82" s="41">
        <v>2.7051538461538462</v>
      </c>
      <c r="G82" s="28">
        <f t="shared" si="14"/>
        <v>147477</v>
      </c>
      <c r="H82" s="41">
        <f t="shared" si="10"/>
        <v>1.9322527472527473</v>
      </c>
      <c r="I82" s="28">
        <f t="shared" si="16"/>
        <v>147477</v>
      </c>
      <c r="J82" s="94">
        <v>3</v>
      </c>
      <c r="K82" s="95"/>
      <c r="L82" s="32">
        <f t="shared" si="17"/>
        <v>1.0677472527472527</v>
      </c>
      <c r="M82" s="28">
        <f t="shared" si="15"/>
        <v>202999.85714285713</v>
      </c>
      <c r="N82" s="94">
        <v>1</v>
      </c>
      <c r="O82" s="95"/>
      <c r="P82" s="32">
        <f t="shared" si="18"/>
        <v>-0.93225274725274732</v>
      </c>
      <c r="Q82" s="28">
        <f t="shared" si="11"/>
        <v>93999.85714285713</v>
      </c>
    </row>
    <row r="83" spans="1:17">
      <c r="A83" s="5" t="s">
        <v>77</v>
      </c>
      <c r="B83" s="4" t="s">
        <v>34</v>
      </c>
      <c r="C83" s="7">
        <v>16000</v>
      </c>
      <c r="D83" s="20">
        <v>142477</v>
      </c>
      <c r="E83" s="24">
        <v>5000</v>
      </c>
      <c r="F83" s="41">
        <v>8.7917500000000004</v>
      </c>
      <c r="G83" s="28">
        <f t="shared" si="14"/>
        <v>147477</v>
      </c>
      <c r="H83" s="41">
        <f t="shared" ref="H83:H119" si="19">5/7*F83</f>
        <v>6.2798214285714291</v>
      </c>
      <c r="I83" s="28">
        <f t="shared" si="16"/>
        <v>147477</v>
      </c>
      <c r="J83" s="94">
        <v>9</v>
      </c>
      <c r="K83" s="95"/>
      <c r="L83" s="32">
        <f t="shared" si="17"/>
        <v>2.7201785714285709</v>
      </c>
      <c r="M83" s="28">
        <f t="shared" si="15"/>
        <v>190999.85714285713</v>
      </c>
      <c r="N83" s="94">
        <v>6</v>
      </c>
      <c r="O83" s="95"/>
      <c r="P83" s="32">
        <f t="shared" si="18"/>
        <v>-0.27982142857142911</v>
      </c>
      <c r="Q83" s="28">
        <f t="shared" ref="Q83:Q114" si="20">C83*P83+D83</f>
        <v>137999.85714285713</v>
      </c>
    </row>
    <row r="84" spans="1:17">
      <c r="A84" s="5" t="s">
        <v>78</v>
      </c>
      <c r="B84" s="4" t="s">
        <v>34</v>
      </c>
      <c r="C84" s="7">
        <v>25500</v>
      </c>
      <c r="D84" s="20">
        <v>142477</v>
      </c>
      <c r="E84" s="24">
        <v>5000</v>
      </c>
      <c r="F84" s="41">
        <v>5.5163921568627448</v>
      </c>
      <c r="G84" s="28">
        <f t="shared" si="14"/>
        <v>147477</v>
      </c>
      <c r="H84" s="41">
        <f t="shared" si="19"/>
        <v>3.9402801120448179</v>
      </c>
      <c r="I84" s="28">
        <f t="shared" si="16"/>
        <v>147477</v>
      </c>
      <c r="J84" s="94">
        <v>6</v>
      </c>
      <c r="K84" s="95"/>
      <c r="L84" s="32">
        <f t="shared" si="17"/>
        <v>2.0597198879551821</v>
      </c>
      <c r="M84" s="28">
        <f t="shared" si="15"/>
        <v>199999.85714285716</v>
      </c>
      <c r="N84" s="94">
        <v>3</v>
      </c>
      <c r="O84" s="95"/>
      <c r="P84" s="32">
        <f t="shared" si="18"/>
        <v>-0.94028011204481787</v>
      </c>
      <c r="Q84" s="28">
        <f t="shared" si="20"/>
        <v>118499.85714285714</v>
      </c>
    </row>
    <row r="85" spans="1:17">
      <c r="A85" s="5" t="s">
        <v>79</v>
      </c>
      <c r="B85" s="4" t="s">
        <v>34</v>
      </c>
      <c r="C85" s="7">
        <v>25500</v>
      </c>
      <c r="D85" s="20">
        <v>142477</v>
      </c>
      <c r="E85" s="24">
        <v>5000</v>
      </c>
      <c r="F85" s="41">
        <v>5.5163921568627448</v>
      </c>
      <c r="G85" s="28">
        <f t="shared" si="14"/>
        <v>147477</v>
      </c>
      <c r="H85" s="41">
        <f t="shared" si="19"/>
        <v>3.9402801120448179</v>
      </c>
      <c r="I85" s="28">
        <f t="shared" si="16"/>
        <v>147477</v>
      </c>
      <c r="J85" s="94">
        <v>6</v>
      </c>
      <c r="K85" s="95"/>
      <c r="L85" s="32">
        <f t="shared" si="17"/>
        <v>2.0597198879551821</v>
      </c>
      <c r="M85" s="28">
        <f t="shared" si="15"/>
        <v>199999.85714285716</v>
      </c>
      <c r="N85" s="94">
        <v>3</v>
      </c>
      <c r="O85" s="95"/>
      <c r="P85" s="32">
        <f t="shared" si="18"/>
        <v>-0.94028011204481787</v>
      </c>
      <c r="Q85" s="28">
        <f t="shared" si="20"/>
        <v>118499.85714285714</v>
      </c>
    </row>
    <row r="86" spans="1:17">
      <c r="A86" s="5" t="s">
        <v>80</v>
      </c>
      <c r="B86" s="4" t="s">
        <v>34</v>
      </c>
      <c r="C86" s="7">
        <v>21500</v>
      </c>
      <c r="D86" s="20">
        <v>142477</v>
      </c>
      <c r="E86" s="24">
        <v>5000</v>
      </c>
      <c r="F86" s="41">
        <v>6.5426976744186049</v>
      </c>
      <c r="G86" s="28">
        <f t="shared" si="14"/>
        <v>147477</v>
      </c>
      <c r="H86" s="41">
        <f t="shared" si="19"/>
        <v>4.6733554817275751</v>
      </c>
      <c r="I86" s="28">
        <f>SUM(D86,E86)</f>
        <v>147477</v>
      </c>
      <c r="J86" s="94">
        <v>6.6</v>
      </c>
      <c r="K86" s="95"/>
      <c r="L86" s="32">
        <f t="shared" si="17"/>
        <v>1.9266445182724246</v>
      </c>
      <c r="M86" s="28">
        <f t="shared" si="15"/>
        <v>188899.85714285713</v>
      </c>
      <c r="N86" s="94">
        <v>4</v>
      </c>
      <c r="O86" s="95"/>
      <c r="P86" s="32">
        <f t="shared" si="18"/>
        <v>-0.67335548172757509</v>
      </c>
      <c r="Q86" s="28">
        <f t="shared" si="20"/>
        <v>127999.85714285713</v>
      </c>
    </row>
    <row r="87" spans="1:17">
      <c r="A87" s="5" t="s">
        <v>81</v>
      </c>
      <c r="B87" s="4" t="s">
        <v>34</v>
      </c>
      <c r="C87" s="7">
        <v>21500</v>
      </c>
      <c r="D87" s="20">
        <v>142477</v>
      </c>
      <c r="E87" s="24">
        <v>5000</v>
      </c>
      <c r="F87" s="41">
        <v>6.5426976744186049</v>
      </c>
      <c r="G87" s="28">
        <f t="shared" si="14"/>
        <v>147477</v>
      </c>
      <c r="H87" s="41">
        <f t="shared" si="19"/>
        <v>4.6733554817275751</v>
      </c>
      <c r="I87" s="28">
        <f t="shared" ref="I87:I93" si="21">SUM(D87,E87)</f>
        <v>147477</v>
      </c>
      <c r="J87" s="94">
        <v>6.6</v>
      </c>
      <c r="K87" s="95"/>
      <c r="L87" s="32">
        <f t="shared" si="17"/>
        <v>1.9266445182724246</v>
      </c>
      <c r="M87" s="28">
        <f t="shared" si="15"/>
        <v>188899.85714285713</v>
      </c>
      <c r="N87" s="94">
        <v>4</v>
      </c>
      <c r="O87" s="95"/>
      <c r="P87" s="32">
        <f t="shared" si="18"/>
        <v>-0.67335548172757509</v>
      </c>
      <c r="Q87" s="28">
        <f t="shared" si="20"/>
        <v>127999.85714285713</v>
      </c>
    </row>
    <row r="88" spans="1:17">
      <c r="A88" s="5" t="s">
        <v>82</v>
      </c>
      <c r="B88" s="4" t="s">
        <v>34</v>
      </c>
      <c r="C88" s="7">
        <v>65000</v>
      </c>
      <c r="D88" s="20">
        <v>142477</v>
      </c>
      <c r="E88" s="24">
        <v>5000</v>
      </c>
      <c r="F88" s="41">
        <v>2.1641230769230768</v>
      </c>
      <c r="G88" s="28">
        <f t="shared" si="14"/>
        <v>147477</v>
      </c>
      <c r="H88" s="41">
        <f t="shared" si="19"/>
        <v>1.5458021978021979</v>
      </c>
      <c r="I88" s="28">
        <f t="shared" si="21"/>
        <v>147477</v>
      </c>
      <c r="J88" s="94">
        <v>2.2999999999999998</v>
      </c>
      <c r="K88" s="95"/>
      <c r="L88" s="32">
        <f t="shared" si="17"/>
        <v>0.75419780219780197</v>
      </c>
      <c r="M88" s="28">
        <f t="shared" si="15"/>
        <v>196499.85714285713</v>
      </c>
      <c r="N88" s="94">
        <v>1</v>
      </c>
      <c r="O88" s="95"/>
      <c r="P88" s="32">
        <f t="shared" si="18"/>
        <v>-0.54580219780219785</v>
      </c>
      <c r="Q88" s="28">
        <f t="shared" si="20"/>
        <v>106999.85714285713</v>
      </c>
    </row>
    <row r="89" spans="1:17">
      <c r="A89" s="23" t="s">
        <v>83</v>
      </c>
      <c r="B89" s="23"/>
      <c r="C89" s="23"/>
      <c r="D89" s="20"/>
      <c r="E89" s="25"/>
      <c r="F89" s="36"/>
      <c r="G89" s="27"/>
      <c r="H89" s="35"/>
      <c r="I89" s="28"/>
      <c r="J89" s="94"/>
      <c r="K89" s="95"/>
      <c r="L89" s="40"/>
      <c r="M89" s="28"/>
      <c r="N89" s="94"/>
      <c r="O89" s="95"/>
      <c r="P89" s="32"/>
      <c r="Q89" s="28"/>
    </row>
    <row r="90" spans="1:17">
      <c r="A90" s="5" t="s">
        <v>84</v>
      </c>
      <c r="B90" s="4" t="s">
        <v>34</v>
      </c>
      <c r="C90" s="7">
        <v>52000</v>
      </c>
      <c r="D90" s="20">
        <v>142477</v>
      </c>
      <c r="E90" s="24">
        <v>5000</v>
      </c>
      <c r="F90" s="41">
        <v>2.7051538461538462</v>
      </c>
      <c r="G90" s="28">
        <f>SUM(D90,E90)</f>
        <v>147477</v>
      </c>
      <c r="H90" s="41">
        <f t="shared" si="19"/>
        <v>1.9322527472527473</v>
      </c>
      <c r="I90" s="28">
        <f t="shared" si="21"/>
        <v>147477</v>
      </c>
      <c r="J90" s="94">
        <v>2.8</v>
      </c>
      <c r="K90" s="95"/>
      <c r="L90" s="32">
        <f>J90-H90</f>
        <v>0.86774725274725251</v>
      </c>
      <c r="M90" s="28">
        <f t="shared" si="15"/>
        <v>192599.85714285713</v>
      </c>
      <c r="N90" s="94">
        <v>1</v>
      </c>
      <c r="O90" s="95"/>
      <c r="P90" s="32">
        <f t="shared" si="18"/>
        <v>-0.93225274725274732</v>
      </c>
      <c r="Q90" s="28">
        <f t="shared" si="20"/>
        <v>93999.85714285713</v>
      </c>
    </row>
    <row r="91" spans="1:17">
      <c r="A91" s="5" t="s">
        <v>85</v>
      </c>
      <c r="B91" s="4" t="s">
        <v>34</v>
      </c>
      <c r="C91" s="7">
        <v>50000</v>
      </c>
      <c r="D91" s="20">
        <v>142477</v>
      </c>
      <c r="E91" s="24">
        <v>5000</v>
      </c>
      <c r="F91" s="41">
        <v>2.8133599999999999</v>
      </c>
      <c r="G91" s="28">
        <f>SUM(D91,E91)</f>
        <v>147477</v>
      </c>
      <c r="H91" s="41">
        <f t="shared" si="19"/>
        <v>2.0095428571428573</v>
      </c>
      <c r="I91" s="28">
        <f t="shared" si="21"/>
        <v>147477</v>
      </c>
      <c r="J91" s="94">
        <v>3</v>
      </c>
      <c r="K91" s="95"/>
      <c r="L91" s="32">
        <f t="shared" ref="L91:L99" si="22">J91-H91</f>
        <v>0.9904571428571427</v>
      </c>
      <c r="M91" s="28">
        <f t="shared" si="15"/>
        <v>196999.85714285713</v>
      </c>
      <c r="N91" s="94">
        <v>2</v>
      </c>
      <c r="O91" s="95"/>
      <c r="P91" s="32">
        <f t="shared" si="18"/>
        <v>-9.5428571428572972E-3</v>
      </c>
      <c r="Q91" s="28">
        <f t="shared" si="20"/>
        <v>141999.85714285713</v>
      </c>
    </row>
    <row r="92" spans="1:17">
      <c r="A92" s="5" t="s">
        <v>86</v>
      </c>
      <c r="B92" s="4" t="s">
        <v>34</v>
      </c>
      <c r="C92" s="7">
        <v>8500</v>
      </c>
      <c r="D92" s="20">
        <v>142477</v>
      </c>
      <c r="E92" s="24">
        <v>5000</v>
      </c>
      <c r="F92" s="41">
        <v>16.549176470588236</v>
      </c>
      <c r="G92" s="28">
        <f>SUM(D92,E92)</f>
        <v>147477</v>
      </c>
      <c r="H92" s="41">
        <f t="shared" si="19"/>
        <v>11.820840336134454</v>
      </c>
      <c r="I92" s="28">
        <f t="shared" si="21"/>
        <v>147477</v>
      </c>
      <c r="J92" s="94">
        <v>16.8</v>
      </c>
      <c r="K92" s="95"/>
      <c r="L92" s="32">
        <f t="shared" si="22"/>
        <v>4.9791596638655466</v>
      </c>
      <c r="M92" s="28">
        <f t="shared" si="15"/>
        <v>189799.85714285716</v>
      </c>
      <c r="N92" s="94">
        <v>11</v>
      </c>
      <c r="O92" s="95"/>
      <c r="P92" s="32">
        <f t="shared" si="18"/>
        <v>-0.82084033613445406</v>
      </c>
      <c r="Q92" s="28">
        <f t="shared" si="20"/>
        <v>135499.85714285713</v>
      </c>
    </row>
    <row r="93" spans="1:17">
      <c r="A93" s="5" t="s">
        <v>87</v>
      </c>
      <c r="B93" s="4" t="s">
        <v>34</v>
      </c>
      <c r="C93" s="7">
        <v>8500</v>
      </c>
      <c r="D93" s="20">
        <v>142477</v>
      </c>
      <c r="E93" s="24">
        <v>5000</v>
      </c>
      <c r="F93" s="41">
        <v>16.549176470588236</v>
      </c>
      <c r="G93" s="28">
        <f>SUM(D93,E93)</f>
        <v>147477</v>
      </c>
      <c r="H93" s="41">
        <f t="shared" si="19"/>
        <v>11.820840336134454</v>
      </c>
      <c r="I93" s="28">
        <f t="shared" si="21"/>
        <v>147477</v>
      </c>
      <c r="J93" s="94">
        <v>16.7</v>
      </c>
      <c r="K93" s="95"/>
      <c r="L93" s="32">
        <f t="shared" si="22"/>
        <v>4.8791596638655452</v>
      </c>
      <c r="M93" s="28">
        <f t="shared" si="15"/>
        <v>188949.85714285713</v>
      </c>
      <c r="N93" s="94">
        <v>11</v>
      </c>
      <c r="O93" s="95"/>
      <c r="P93" s="32">
        <f t="shared" si="18"/>
        <v>-0.82084033613445406</v>
      </c>
      <c r="Q93" s="28">
        <f t="shared" si="20"/>
        <v>135499.85714285713</v>
      </c>
    </row>
    <row r="94" spans="1:17">
      <c r="A94" s="23" t="s">
        <v>88</v>
      </c>
      <c r="B94" s="23"/>
      <c r="C94" s="23"/>
      <c r="D94" s="20"/>
      <c r="E94" s="25"/>
      <c r="F94" s="36"/>
      <c r="G94" s="27"/>
      <c r="H94" s="35"/>
      <c r="I94" s="28"/>
      <c r="J94" s="94"/>
      <c r="K94" s="95"/>
      <c r="L94" s="32"/>
      <c r="M94" s="28"/>
      <c r="N94" s="94"/>
      <c r="O94" s="95"/>
      <c r="P94" s="32"/>
      <c r="Q94" s="28"/>
    </row>
    <row r="95" spans="1:17">
      <c r="A95" s="5" t="s">
        <v>89</v>
      </c>
      <c r="B95" s="4" t="s">
        <v>34</v>
      </c>
      <c r="C95" s="7">
        <v>15000</v>
      </c>
      <c r="D95" s="20">
        <v>142477</v>
      </c>
      <c r="E95" s="24">
        <v>5000</v>
      </c>
      <c r="F95" s="41">
        <v>9.3778666666666659</v>
      </c>
      <c r="G95" s="28">
        <f>SUM(D95,E95)</f>
        <v>147477</v>
      </c>
      <c r="H95" s="41">
        <f t="shared" si="19"/>
        <v>6.6984761904761898</v>
      </c>
      <c r="I95" s="28">
        <f t="shared" ref="I95:I101" si="23">SUM(D95,E95)</f>
        <v>147477</v>
      </c>
      <c r="J95" s="94">
        <v>9.6</v>
      </c>
      <c r="K95" s="95"/>
      <c r="L95" s="32">
        <f t="shared" si="22"/>
        <v>2.9015238095238098</v>
      </c>
      <c r="M95" s="28">
        <f t="shared" ref="M95:M101" si="24">C95*L95+(D95+E95)</f>
        <v>190999.85714285716</v>
      </c>
      <c r="N95" s="94">
        <v>6</v>
      </c>
      <c r="O95" s="95"/>
      <c r="P95" s="32">
        <f t="shared" si="18"/>
        <v>-0.69847619047618981</v>
      </c>
      <c r="Q95" s="28">
        <f t="shared" si="20"/>
        <v>131999.85714285716</v>
      </c>
    </row>
    <row r="96" spans="1:17">
      <c r="A96" s="5" t="s">
        <v>90</v>
      </c>
      <c r="B96" s="4" t="s">
        <v>34</v>
      </c>
      <c r="C96" s="7">
        <v>41500</v>
      </c>
      <c r="D96" s="20">
        <v>142477</v>
      </c>
      <c r="E96" s="24">
        <v>5000</v>
      </c>
      <c r="F96" s="41">
        <v>3.3895903614457832</v>
      </c>
      <c r="G96" s="28">
        <f>SUM(D96,E96)</f>
        <v>147477</v>
      </c>
      <c r="H96" s="41">
        <f t="shared" si="19"/>
        <v>2.4211359724612738</v>
      </c>
      <c r="I96" s="28">
        <f t="shared" si="23"/>
        <v>147477</v>
      </c>
      <c r="J96" s="94">
        <v>3.5</v>
      </c>
      <c r="K96" s="95"/>
      <c r="L96" s="32">
        <f t="shared" si="22"/>
        <v>1.0788640275387262</v>
      </c>
      <c r="M96" s="28">
        <f t="shared" si="24"/>
        <v>192249.85714285713</v>
      </c>
      <c r="N96" s="94">
        <v>2</v>
      </c>
      <c r="O96" s="95"/>
      <c r="P96" s="32">
        <f t="shared" si="18"/>
        <v>-0.42113597246127377</v>
      </c>
      <c r="Q96" s="28">
        <f t="shared" si="20"/>
        <v>124999.85714285713</v>
      </c>
    </row>
    <row r="97" spans="1:17">
      <c r="A97" s="5" t="s">
        <v>91</v>
      </c>
      <c r="B97" s="4" t="s">
        <v>34</v>
      </c>
      <c r="C97" s="7">
        <v>120000</v>
      </c>
      <c r="D97" s="20">
        <v>142477</v>
      </c>
      <c r="E97" s="24">
        <v>5000</v>
      </c>
      <c r="F97" s="41">
        <v>1.1722333333333332</v>
      </c>
      <c r="G97" s="28">
        <f>SUM(D97,E97)</f>
        <v>147477</v>
      </c>
      <c r="H97" s="41">
        <f t="shared" si="19"/>
        <v>0.83730952380952373</v>
      </c>
      <c r="I97" s="28">
        <f t="shared" si="23"/>
        <v>147477</v>
      </c>
      <c r="J97" s="94">
        <v>2</v>
      </c>
      <c r="K97" s="95"/>
      <c r="L97" s="32">
        <f t="shared" si="22"/>
        <v>1.1626904761904764</v>
      </c>
      <c r="M97" s="28">
        <f t="shared" si="24"/>
        <v>286999.85714285716</v>
      </c>
      <c r="N97" s="94">
        <v>0.5</v>
      </c>
      <c r="O97" s="95"/>
      <c r="P97" s="32">
        <f t="shared" si="18"/>
        <v>-0.33730952380952373</v>
      </c>
      <c r="Q97" s="28">
        <f t="shared" si="20"/>
        <v>101999.85714285716</v>
      </c>
    </row>
    <row r="98" spans="1:17">
      <c r="A98" s="23" t="s">
        <v>92</v>
      </c>
      <c r="B98" s="23"/>
      <c r="C98" s="23"/>
      <c r="D98" s="20"/>
      <c r="E98" s="25"/>
      <c r="F98" s="36"/>
      <c r="G98" s="27"/>
      <c r="H98" s="35">
        <f t="shared" si="19"/>
        <v>0</v>
      </c>
      <c r="I98" s="28">
        <f t="shared" si="23"/>
        <v>0</v>
      </c>
      <c r="J98" s="94"/>
      <c r="K98" s="95"/>
      <c r="L98" s="40"/>
      <c r="M98" s="28">
        <f t="shared" si="24"/>
        <v>0</v>
      </c>
      <c r="N98" s="94"/>
      <c r="O98" s="95"/>
      <c r="P98" s="32">
        <f t="shared" si="18"/>
        <v>0</v>
      </c>
      <c r="Q98" s="28">
        <f t="shared" si="20"/>
        <v>0</v>
      </c>
    </row>
    <row r="99" spans="1:17">
      <c r="A99" s="5" t="s">
        <v>93</v>
      </c>
      <c r="B99" s="4" t="s">
        <v>14</v>
      </c>
      <c r="C99" s="7">
        <v>1300</v>
      </c>
      <c r="D99" s="20">
        <v>142477</v>
      </c>
      <c r="E99" s="24">
        <v>5000</v>
      </c>
      <c r="F99" s="35">
        <v>108</v>
      </c>
      <c r="G99" s="28">
        <f>SUM(D99,E99)</f>
        <v>147477</v>
      </c>
      <c r="H99" s="35">
        <f t="shared" si="19"/>
        <v>77.142857142857139</v>
      </c>
      <c r="I99" s="28">
        <f t="shared" si="23"/>
        <v>147477</v>
      </c>
      <c r="J99" s="94">
        <v>200</v>
      </c>
      <c r="K99" s="95"/>
      <c r="L99" s="40">
        <f t="shared" si="22"/>
        <v>122.85714285714286</v>
      </c>
      <c r="M99" s="28">
        <f t="shared" si="24"/>
        <v>307191.28571428568</v>
      </c>
      <c r="N99" s="94">
        <v>60</v>
      </c>
      <c r="O99" s="95"/>
      <c r="P99" s="32">
        <f t="shared" si="18"/>
        <v>-17.142857142857139</v>
      </c>
      <c r="Q99" s="28">
        <f t="shared" si="20"/>
        <v>120191.28571428572</v>
      </c>
    </row>
    <row r="100" spans="1:17">
      <c r="A100" s="5" t="s">
        <v>94</v>
      </c>
      <c r="B100" s="4" t="s">
        <v>14</v>
      </c>
      <c r="C100" s="7">
        <v>1500</v>
      </c>
      <c r="D100" s="20">
        <v>142477</v>
      </c>
      <c r="E100" s="24">
        <v>5000</v>
      </c>
      <c r="F100" s="35">
        <v>94</v>
      </c>
      <c r="G100" s="28">
        <f>SUM(D100,E100)</f>
        <v>147477</v>
      </c>
      <c r="H100" s="35">
        <f t="shared" si="19"/>
        <v>67.142857142857139</v>
      </c>
      <c r="I100" s="28">
        <f t="shared" si="23"/>
        <v>147477</v>
      </c>
      <c r="J100" s="84">
        <v>100</v>
      </c>
      <c r="K100" s="85"/>
      <c r="L100" s="40">
        <f>J100-H100</f>
        <v>32.857142857142861</v>
      </c>
      <c r="M100" s="28">
        <f t="shared" si="24"/>
        <v>196762.71428571429</v>
      </c>
      <c r="N100" s="84">
        <v>60</v>
      </c>
      <c r="O100" s="85"/>
      <c r="P100" s="32">
        <f t="shared" si="18"/>
        <v>-7.1428571428571388</v>
      </c>
      <c r="Q100" s="28">
        <f t="shared" si="20"/>
        <v>131762.71428571429</v>
      </c>
    </row>
    <row r="101" spans="1:17">
      <c r="A101" s="5" t="s">
        <v>95</v>
      </c>
      <c r="B101" s="4" t="s">
        <v>14</v>
      </c>
      <c r="C101" s="7">
        <v>1150</v>
      </c>
      <c r="D101" s="20">
        <v>142477</v>
      </c>
      <c r="E101" s="24">
        <v>5000</v>
      </c>
      <c r="F101" s="35">
        <v>122.31913043478261</v>
      </c>
      <c r="G101" s="28">
        <f>SUM(D101,E101)</f>
        <v>147477</v>
      </c>
      <c r="H101" s="35">
        <f t="shared" si="19"/>
        <v>87.370807453416148</v>
      </c>
      <c r="I101" s="28">
        <f t="shared" si="23"/>
        <v>147477</v>
      </c>
      <c r="J101" s="84">
        <v>140</v>
      </c>
      <c r="K101" s="85"/>
      <c r="L101" s="40">
        <f t="shared" ref="L101" si="25">J101-H101</f>
        <v>52.629192546583852</v>
      </c>
      <c r="M101" s="28">
        <f t="shared" si="24"/>
        <v>208000.57142857142</v>
      </c>
      <c r="N101" s="84">
        <v>80</v>
      </c>
      <c r="O101" s="85"/>
      <c r="P101" s="32">
        <f t="shared" si="18"/>
        <v>-7.3708074534161483</v>
      </c>
      <c r="Q101" s="28">
        <f t="shared" si="20"/>
        <v>134000.57142857142</v>
      </c>
    </row>
    <row r="102" spans="1:17">
      <c r="A102" s="16" t="s">
        <v>102</v>
      </c>
      <c r="B102" s="16"/>
      <c r="C102" s="16"/>
      <c r="D102" s="20"/>
      <c r="E102" s="25"/>
      <c r="F102" s="36"/>
      <c r="G102" s="27"/>
      <c r="H102" s="35">
        <f t="shared" si="19"/>
        <v>0</v>
      </c>
      <c r="I102" s="28">
        <f>SUM(D102,E102)</f>
        <v>0</v>
      </c>
      <c r="J102" s="84"/>
      <c r="K102" s="85"/>
      <c r="L102" s="40"/>
      <c r="M102" s="28"/>
      <c r="N102" s="84"/>
      <c r="O102" s="85"/>
      <c r="P102" s="32"/>
      <c r="Q102" s="28">
        <f t="shared" si="20"/>
        <v>0</v>
      </c>
    </row>
    <row r="103" spans="1:17">
      <c r="A103" s="9" t="s">
        <v>97</v>
      </c>
      <c r="B103" s="8" t="s">
        <v>98</v>
      </c>
      <c r="C103" s="6">
        <v>5500</v>
      </c>
      <c r="D103" s="20"/>
      <c r="E103" s="25"/>
      <c r="F103" s="36"/>
      <c r="G103" s="27"/>
      <c r="H103" s="35">
        <f t="shared" si="19"/>
        <v>0</v>
      </c>
      <c r="I103" s="28">
        <f t="shared" ref="I103:I114" si="26">SUM(D103,E103)</f>
        <v>0</v>
      </c>
      <c r="J103" s="84"/>
      <c r="K103" s="85"/>
      <c r="L103" s="40"/>
      <c r="M103" s="28"/>
      <c r="N103" s="84"/>
      <c r="O103" s="85"/>
      <c r="P103" s="32"/>
      <c r="Q103" s="28">
        <f t="shared" si="20"/>
        <v>0</v>
      </c>
    </row>
    <row r="104" spans="1:17">
      <c r="A104" s="16"/>
      <c r="B104" s="16"/>
      <c r="C104" s="16"/>
      <c r="D104" s="20"/>
      <c r="E104" s="25"/>
      <c r="F104" s="36"/>
      <c r="G104" s="27"/>
      <c r="H104" s="35">
        <f t="shared" si="19"/>
        <v>0</v>
      </c>
      <c r="I104" s="28">
        <f t="shared" si="26"/>
        <v>0</v>
      </c>
      <c r="J104" s="84"/>
      <c r="K104" s="85"/>
      <c r="L104" s="40"/>
      <c r="M104" s="28"/>
      <c r="N104" s="84"/>
      <c r="O104" s="85"/>
      <c r="P104" s="32"/>
      <c r="Q104" s="28">
        <f t="shared" si="20"/>
        <v>0</v>
      </c>
    </row>
    <row r="105" spans="1:17">
      <c r="A105" s="9" t="s">
        <v>100</v>
      </c>
      <c r="B105" s="8" t="s">
        <v>101</v>
      </c>
      <c r="C105" s="6">
        <v>5500</v>
      </c>
      <c r="D105" s="20"/>
      <c r="E105" s="25"/>
      <c r="F105" s="36"/>
      <c r="G105" s="27"/>
      <c r="H105" s="35">
        <f t="shared" si="19"/>
        <v>0</v>
      </c>
      <c r="I105" s="28">
        <f t="shared" si="26"/>
        <v>0</v>
      </c>
      <c r="J105" s="27"/>
      <c r="K105" s="27"/>
      <c r="L105" s="40"/>
      <c r="M105" s="28"/>
      <c r="N105" s="27"/>
      <c r="O105" s="27"/>
      <c r="P105" s="32"/>
      <c r="Q105" s="28">
        <f t="shared" si="20"/>
        <v>0</v>
      </c>
    </row>
    <row r="106" spans="1:17">
      <c r="A106" s="16" t="s">
        <v>102</v>
      </c>
      <c r="B106" s="16"/>
      <c r="C106" s="16"/>
      <c r="D106" s="20"/>
      <c r="E106" s="25"/>
      <c r="F106" s="36"/>
      <c r="G106" s="27"/>
      <c r="H106" s="35">
        <f t="shared" si="19"/>
        <v>0</v>
      </c>
      <c r="I106" s="28">
        <f t="shared" si="26"/>
        <v>0</v>
      </c>
      <c r="J106" s="84"/>
      <c r="K106" s="85"/>
      <c r="L106" s="40"/>
      <c r="M106" s="28"/>
      <c r="N106" s="84"/>
      <c r="O106" s="85"/>
      <c r="P106" s="32"/>
      <c r="Q106" s="28">
        <f t="shared" si="20"/>
        <v>0</v>
      </c>
    </row>
    <row r="107" spans="1:17">
      <c r="A107" s="9" t="s">
        <v>103</v>
      </c>
      <c r="B107" s="8" t="s">
        <v>101</v>
      </c>
      <c r="C107" s="7">
        <v>1100</v>
      </c>
      <c r="D107" s="20">
        <v>142477</v>
      </c>
      <c r="E107" s="24">
        <v>5000</v>
      </c>
      <c r="F107" s="35">
        <v>127.87909090909091</v>
      </c>
      <c r="G107" s="28">
        <f>SUM(D107,E107)</f>
        <v>147477</v>
      </c>
      <c r="H107" s="35">
        <f t="shared" si="19"/>
        <v>91.342207792207788</v>
      </c>
      <c r="I107" s="28">
        <f t="shared" si="26"/>
        <v>147477</v>
      </c>
      <c r="J107" s="84">
        <v>128</v>
      </c>
      <c r="K107" s="85"/>
      <c r="L107" s="31">
        <f t="shared" ref="L107:L124" si="27">J107-H107</f>
        <v>36.657792207792212</v>
      </c>
      <c r="M107" s="28">
        <f>C107*L107+(D107+E107)</f>
        <v>187800.57142857142</v>
      </c>
      <c r="N107" s="84">
        <v>90</v>
      </c>
      <c r="O107" s="85"/>
      <c r="P107" s="32">
        <f t="shared" si="18"/>
        <v>-1.3422077922077875</v>
      </c>
      <c r="Q107" s="28">
        <f t="shared" si="20"/>
        <v>141000.57142857142</v>
      </c>
    </row>
    <row r="108" spans="1:17">
      <c r="A108" s="9" t="s">
        <v>104</v>
      </c>
      <c r="B108" s="8" t="s">
        <v>101</v>
      </c>
      <c r="C108" s="7">
        <v>4200</v>
      </c>
      <c r="D108" s="20">
        <v>142477</v>
      </c>
      <c r="E108" s="24">
        <v>5000</v>
      </c>
      <c r="F108" s="35">
        <v>33.492142857142859</v>
      </c>
      <c r="G108" s="28">
        <f>SUM(D108,E108)</f>
        <v>147477</v>
      </c>
      <c r="H108" s="35">
        <f t="shared" si="19"/>
        <v>23.92295918367347</v>
      </c>
      <c r="I108" s="28">
        <f t="shared" si="26"/>
        <v>147477</v>
      </c>
      <c r="J108" s="84">
        <v>35</v>
      </c>
      <c r="K108" s="85"/>
      <c r="L108" s="31">
        <f t="shared" si="27"/>
        <v>11.07704081632653</v>
      </c>
      <c r="M108" s="28">
        <f>C108*L108+(D108+E108)</f>
        <v>194000.57142857142</v>
      </c>
      <c r="N108" s="84">
        <v>20</v>
      </c>
      <c r="O108" s="85"/>
      <c r="P108" s="32">
        <f t="shared" si="18"/>
        <v>-3.9229591836734699</v>
      </c>
      <c r="Q108" s="28">
        <f t="shared" si="20"/>
        <v>126000.57142857142</v>
      </c>
    </row>
    <row r="109" spans="1:17">
      <c r="A109" s="9" t="s">
        <v>105</v>
      </c>
      <c r="B109" s="8" t="s">
        <v>101</v>
      </c>
      <c r="C109" s="7">
        <v>5400</v>
      </c>
      <c r="D109" s="20">
        <v>142477</v>
      </c>
      <c r="E109" s="24">
        <v>5000</v>
      </c>
      <c r="F109" s="35">
        <v>26.049444444444443</v>
      </c>
      <c r="G109" s="28">
        <f>SUM(D109,E109)</f>
        <v>147477</v>
      </c>
      <c r="H109" s="35">
        <f t="shared" si="19"/>
        <v>18.606746031746031</v>
      </c>
      <c r="I109" s="28">
        <f t="shared" si="26"/>
        <v>147477</v>
      </c>
      <c r="J109" s="84">
        <v>27</v>
      </c>
      <c r="K109" s="85"/>
      <c r="L109" s="31">
        <f t="shared" si="27"/>
        <v>8.3932539682539691</v>
      </c>
      <c r="M109" s="28">
        <f>C109*L109+(D109+E109)</f>
        <v>192800.57142857142</v>
      </c>
      <c r="N109" s="84">
        <v>19</v>
      </c>
      <c r="O109" s="85"/>
      <c r="P109" s="32">
        <f t="shared" si="18"/>
        <v>0.39325396825396908</v>
      </c>
      <c r="Q109" s="28">
        <f t="shared" si="20"/>
        <v>144600.57142857142</v>
      </c>
    </row>
    <row r="110" spans="1:17">
      <c r="A110" s="23" t="s">
        <v>106</v>
      </c>
      <c r="B110" s="23"/>
      <c r="C110" s="23"/>
      <c r="D110" s="20"/>
      <c r="E110" s="25"/>
      <c r="F110" s="36"/>
      <c r="G110" s="27"/>
      <c r="H110" s="35">
        <f t="shared" si="19"/>
        <v>0</v>
      </c>
      <c r="I110" s="28">
        <f t="shared" si="26"/>
        <v>0</v>
      </c>
      <c r="J110" s="84"/>
      <c r="K110" s="85"/>
      <c r="L110" s="40">
        <f t="shared" si="27"/>
        <v>0</v>
      </c>
      <c r="M110" s="28"/>
      <c r="N110" s="84"/>
      <c r="O110" s="85"/>
      <c r="P110" s="32">
        <f t="shared" si="18"/>
        <v>0</v>
      </c>
      <c r="Q110" s="28">
        <f t="shared" si="20"/>
        <v>0</v>
      </c>
    </row>
    <row r="111" spans="1:17">
      <c r="A111" s="5" t="s">
        <v>107</v>
      </c>
      <c r="B111" s="4" t="s">
        <v>14</v>
      </c>
      <c r="C111" s="7">
        <v>31500</v>
      </c>
      <c r="D111" s="20">
        <v>142477</v>
      </c>
      <c r="E111" s="24">
        <v>5000</v>
      </c>
      <c r="F111" s="35">
        <v>4</v>
      </c>
      <c r="G111" s="28">
        <f t="shared" ref="G111:G119" si="28">SUM(D111,E111)</f>
        <v>147477</v>
      </c>
      <c r="H111" s="35">
        <f t="shared" si="19"/>
        <v>2.8571428571428572</v>
      </c>
      <c r="I111" s="28">
        <f t="shared" si="26"/>
        <v>147477</v>
      </c>
      <c r="J111" s="84">
        <v>6</v>
      </c>
      <c r="K111" s="85"/>
      <c r="L111" s="40">
        <f t="shared" si="27"/>
        <v>3.1428571428571428</v>
      </c>
      <c r="M111" s="28">
        <f t="shared" ref="M111:M119" si="29">C111*L111+(D111+E111)</f>
        <v>246477</v>
      </c>
      <c r="N111" s="84">
        <v>2</v>
      </c>
      <c r="O111" s="85"/>
      <c r="P111" s="32">
        <f t="shared" si="18"/>
        <v>-0.85714285714285721</v>
      </c>
      <c r="Q111" s="28">
        <f t="shared" si="20"/>
        <v>115477</v>
      </c>
    </row>
    <row r="112" spans="1:17">
      <c r="A112" s="5" t="s">
        <v>108</v>
      </c>
      <c r="B112" s="4" t="s">
        <v>14</v>
      </c>
      <c r="C112" s="7">
        <v>23500</v>
      </c>
      <c r="D112" s="20">
        <v>142477</v>
      </c>
      <c r="E112" s="24">
        <v>5000</v>
      </c>
      <c r="F112" s="35">
        <v>6</v>
      </c>
      <c r="G112" s="28">
        <f t="shared" si="28"/>
        <v>147477</v>
      </c>
      <c r="H112" s="35">
        <f t="shared" si="19"/>
        <v>4.2857142857142856</v>
      </c>
      <c r="I112" s="28">
        <f t="shared" si="26"/>
        <v>147477</v>
      </c>
      <c r="J112" s="84">
        <v>8</v>
      </c>
      <c r="K112" s="85"/>
      <c r="L112" s="40">
        <f t="shared" si="27"/>
        <v>3.7142857142857144</v>
      </c>
      <c r="M112" s="28">
        <f t="shared" si="29"/>
        <v>234762.71428571429</v>
      </c>
      <c r="N112" s="84">
        <v>3</v>
      </c>
      <c r="O112" s="85"/>
      <c r="P112" s="32">
        <f t="shared" si="18"/>
        <v>-1.2857142857142856</v>
      </c>
      <c r="Q112" s="28">
        <f t="shared" si="20"/>
        <v>112262.71428571429</v>
      </c>
    </row>
    <row r="113" spans="1:17">
      <c r="A113" s="5" t="s">
        <v>109</v>
      </c>
      <c r="B113" s="4" t="s">
        <v>14</v>
      </c>
      <c r="C113" s="7">
        <v>33000</v>
      </c>
      <c r="D113" s="20">
        <v>142477</v>
      </c>
      <c r="E113" s="24">
        <v>5000</v>
      </c>
      <c r="F113" s="35">
        <v>4</v>
      </c>
      <c r="G113" s="28">
        <f t="shared" si="28"/>
        <v>147477</v>
      </c>
      <c r="H113" s="35">
        <f t="shared" si="19"/>
        <v>2.8571428571428572</v>
      </c>
      <c r="I113" s="28">
        <f t="shared" si="26"/>
        <v>147477</v>
      </c>
      <c r="J113" s="84">
        <v>7</v>
      </c>
      <c r="K113" s="85"/>
      <c r="L113" s="40">
        <f t="shared" si="27"/>
        <v>4.1428571428571423</v>
      </c>
      <c r="M113" s="28">
        <f t="shared" si="29"/>
        <v>284191.28571428568</v>
      </c>
      <c r="N113" s="84">
        <v>2</v>
      </c>
      <c r="O113" s="85"/>
      <c r="P113" s="32">
        <f t="shared" si="18"/>
        <v>-0.85714285714285721</v>
      </c>
      <c r="Q113" s="28">
        <f t="shared" si="20"/>
        <v>114191.28571428571</v>
      </c>
    </row>
    <row r="114" spans="1:17" ht="21" customHeight="1">
      <c r="A114" s="10" t="s">
        <v>110</v>
      </c>
      <c r="B114" s="4" t="s">
        <v>34</v>
      </c>
      <c r="C114" s="7">
        <v>20500</v>
      </c>
      <c r="D114" s="20">
        <v>142477</v>
      </c>
      <c r="E114" s="24">
        <v>5000</v>
      </c>
      <c r="F114" s="38">
        <v>7</v>
      </c>
      <c r="G114" s="28">
        <f t="shared" si="28"/>
        <v>147477</v>
      </c>
      <c r="H114" s="38">
        <f t="shared" si="19"/>
        <v>5</v>
      </c>
      <c r="I114" s="28">
        <f t="shared" si="26"/>
        <v>147477</v>
      </c>
      <c r="J114" s="94">
        <v>9</v>
      </c>
      <c r="K114" s="95"/>
      <c r="L114" s="31">
        <f t="shared" si="27"/>
        <v>4</v>
      </c>
      <c r="M114" s="28">
        <f t="shared" si="29"/>
        <v>229477</v>
      </c>
      <c r="N114" s="94">
        <v>4</v>
      </c>
      <c r="O114" s="95"/>
      <c r="P114" s="32">
        <f t="shared" si="18"/>
        <v>-1</v>
      </c>
      <c r="Q114" s="28">
        <f t="shared" si="20"/>
        <v>121977</v>
      </c>
    </row>
    <row r="115" spans="1:17">
      <c r="A115" s="10" t="s">
        <v>111</v>
      </c>
      <c r="B115" s="4" t="s">
        <v>34</v>
      </c>
      <c r="C115" s="7">
        <v>29000</v>
      </c>
      <c r="D115" s="20">
        <v>142477</v>
      </c>
      <c r="E115" s="24">
        <v>5000</v>
      </c>
      <c r="F115" s="37">
        <v>4.8505862068965513</v>
      </c>
      <c r="G115" s="28">
        <f t="shared" si="28"/>
        <v>147477</v>
      </c>
      <c r="H115" s="38">
        <f t="shared" si="19"/>
        <v>3.4647044334975368</v>
      </c>
      <c r="I115" s="28">
        <f>SUM(D115,E115)</f>
        <v>147477</v>
      </c>
      <c r="J115" s="94">
        <v>6</v>
      </c>
      <c r="K115" s="95"/>
      <c r="L115" s="31">
        <f t="shared" si="27"/>
        <v>2.5352955665024632</v>
      </c>
      <c r="M115" s="28">
        <f t="shared" si="29"/>
        <v>221000.57142857142</v>
      </c>
      <c r="N115" s="94">
        <v>3</v>
      </c>
      <c r="O115" s="95"/>
      <c r="P115" s="32">
        <f t="shared" si="18"/>
        <v>-0.46470443349753676</v>
      </c>
      <c r="Q115" s="28">
        <f t="shared" ref="Q115:Q124" si="30">C115*P115+D115</f>
        <v>129000.57142857143</v>
      </c>
    </row>
    <row r="116" spans="1:17" ht="18.75" customHeight="1">
      <c r="A116" s="10" t="s">
        <v>112</v>
      </c>
      <c r="B116" s="4" t="s">
        <v>34</v>
      </c>
      <c r="C116" s="7">
        <v>185000</v>
      </c>
      <c r="D116" s="20">
        <v>142477</v>
      </c>
      <c r="E116" s="24">
        <v>5000</v>
      </c>
      <c r="F116" s="37">
        <v>0.76036216216216213</v>
      </c>
      <c r="G116" s="28">
        <f t="shared" si="28"/>
        <v>147477</v>
      </c>
      <c r="H116" s="38">
        <f t="shared" si="19"/>
        <v>0.54311583011583009</v>
      </c>
      <c r="I116" s="28">
        <f>SUM(D116,E116)</f>
        <v>147477</v>
      </c>
      <c r="J116" s="94">
        <v>1</v>
      </c>
      <c r="K116" s="95"/>
      <c r="L116" s="31">
        <f t="shared" si="27"/>
        <v>0.45688416988416991</v>
      </c>
      <c r="M116" s="28">
        <f t="shared" si="29"/>
        <v>232000.57142857142</v>
      </c>
      <c r="N116" s="94">
        <v>0.4</v>
      </c>
      <c r="O116" s="95"/>
      <c r="P116" s="32">
        <f t="shared" si="18"/>
        <v>-0.14311583011583007</v>
      </c>
      <c r="Q116" s="28">
        <f t="shared" si="30"/>
        <v>116000.57142857143</v>
      </c>
    </row>
    <row r="117" spans="1:17" ht="21" customHeight="1">
      <c r="A117" s="10" t="s">
        <v>113</v>
      </c>
      <c r="B117" s="4" t="s">
        <v>34</v>
      </c>
      <c r="C117" s="7">
        <v>580000</v>
      </c>
      <c r="D117" s="20">
        <v>142477</v>
      </c>
      <c r="E117" s="24">
        <v>5000</v>
      </c>
      <c r="F117" s="37">
        <v>0.24252931034482758</v>
      </c>
      <c r="G117" s="28">
        <f t="shared" si="28"/>
        <v>147477</v>
      </c>
      <c r="H117" s="38">
        <f t="shared" si="19"/>
        <v>0.17323522167487684</v>
      </c>
      <c r="I117" s="28">
        <f t="shared" ref="I117:I124" si="31">SUM(D117,E117)</f>
        <v>147477</v>
      </c>
      <c r="J117" s="94">
        <v>1</v>
      </c>
      <c r="K117" s="95"/>
      <c r="L117" s="31">
        <f t="shared" si="27"/>
        <v>0.82676477832512318</v>
      </c>
      <c r="M117" s="28">
        <f t="shared" si="29"/>
        <v>627000.57142857136</v>
      </c>
      <c r="N117" s="94">
        <v>0.1</v>
      </c>
      <c r="O117" s="95"/>
      <c r="P117" s="32">
        <f t="shared" si="18"/>
        <v>-7.3235221674876838E-2</v>
      </c>
      <c r="Q117" s="28">
        <f t="shared" si="30"/>
        <v>100000.57142857143</v>
      </c>
    </row>
    <row r="118" spans="1:17">
      <c r="A118" s="5" t="s">
        <v>114</v>
      </c>
      <c r="B118" s="4" t="s">
        <v>34</v>
      </c>
      <c r="C118" s="7">
        <v>14000</v>
      </c>
      <c r="D118" s="20">
        <v>142477</v>
      </c>
      <c r="E118" s="24">
        <v>5000</v>
      </c>
      <c r="F118" s="35">
        <v>10.047642857142858</v>
      </c>
      <c r="G118" s="28">
        <f t="shared" si="28"/>
        <v>147477</v>
      </c>
      <c r="H118" s="38">
        <f t="shared" si="19"/>
        <v>7.1768877551020411</v>
      </c>
      <c r="I118" s="28">
        <f t="shared" si="31"/>
        <v>147477</v>
      </c>
      <c r="J118" s="94">
        <v>11</v>
      </c>
      <c r="K118" s="95"/>
      <c r="L118" s="31">
        <f t="shared" si="27"/>
        <v>3.8231122448979589</v>
      </c>
      <c r="M118" s="28">
        <f t="shared" si="29"/>
        <v>201000.57142857142</v>
      </c>
      <c r="N118" s="94">
        <v>7</v>
      </c>
      <c r="O118" s="95"/>
      <c r="P118" s="32">
        <f t="shared" si="18"/>
        <v>-0.17688775510204113</v>
      </c>
      <c r="Q118" s="28">
        <f t="shared" si="30"/>
        <v>140000.57142857142</v>
      </c>
    </row>
    <row r="119" spans="1:17">
      <c r="A119" s="5" t="s">
        <v>115</v>
      </c>
      <c r="B119" s="4" t="s">
        <v>116</v>
      </c>
      <c r="C119" s="7">
        <v>18500</v>
      </c>
      <c r="D119" s="20">
        <v>142477</v>
      </c>
      <c r="E119" s="24">
        <v>5000</v>
      </c>
      <c r="F119" s="38">
        <v>7.6036216216216213</v>
      </c>
      <c r="G119" s="28">
        <f t="shared" si="28"/>
        <v>147477</v>
      </c>
      <c r="H119" s="35">
        <f t="shared" si="19"/>
        <v>5.4311583011583009</v>
      </c>
      <c r="I119" s="28">
        <f t="shared" si="31"/>
        <v>147477</v>
      </c>
      <c r="J119" s="84">
        <v>8</v>
      </c>
      <c r="K119" s="85"/>
      <c r="L119" s="40">
        <f t="shared" si="27"/>
        <v>2.5688416988416991</v>
      </c>
      <c r="M119" s="28">
        <f t="shared" si="29"/>
        <v>195000.57142857142</v>
      </c>
      <c r="N119" s="84">
        <v>4</v>
      </c>
      <c r="O119" s="85"/>
      <c r="P119" s="32">
        <f t="shared" si="18"/>
        <v>-1.4311583011583009</v>
      </c>
      <c r="Q119" s="28">
        <f t="shared" si="30"/>
        <v>116000.57142857143</v>
      </c>
    </row>
    <row r="120" spans="1:17">
      <c r="A120" s="5" t="s">
        <v>117</v>
      </c>
      <c r="B120" s="4" t="s">
        <v>101</v>
      </c>
      <c r="C120" s="7"/>
      <c r="D120" s="26"/>
      <c r="E120" s="24"/>
      <c r="F120" s="36"/>
      <c r="G120" s="27"/>
      <c r="H120" s="35"/>
      <c r="I120" s="28">
        <f t="shared" si="31"/>
        <v>0</v>
      </c>
      <c r="J120" s="84"/>
      <c r="K120" s="85"/>
      <c r="L120" s="40"/>
      <c r="M120" s="28"/>
      <c r="N120" s="84"/>
      <c r="O120" s="85"/>
      <c r="P120" s="32">
        <f t="shared" si="18"/>
        <v>0</v>
      </c>
      <c r="Q120" s="28">
        <f t="shared" si="30"/>
        <v>0</v>
      </c>
    </row>
    <row r="121" spans="1:17">
      <c r="A121" s="5" t="s">
        <v>118</v>
      </c>
      <c r="B121" s="4" t="s">
        <v>101</v>
      </c>
      <c r="C121" s="7">
        <v>5100</v>
      </c>
      <c r="D121" s="20">
        <v>142477</v>
      </c>
      <c r="E121" s="24">
        <v>5000</v>
      </c>
      <c r="F121" s="37">
        <v>27.581764705882353</v>
      </c>
      <c r="G121" s="28">
        <f>SUM(D121,E121)</f>
        <v>147477</v>
      </c>
      <c r="H121" s="35">
        <f>5/7*F121</f>
        <v>19.701260504201681</v>
      </c>
      <c r="I121" s="28">
        <f t="shared" si="31"/>
        <v>147477</v>
      </c>
      <c r="J121" s="84">
        <v>29</v>
      </c>
      <c r="K121" s="85"/>
      <c r="L121" s="32">
        <f t="shared" si="27"/>
        <v>9.2987394957983192</v>
      </c>
      <c r="M121" s="28">
        <f>C121*L121+(D121+E121)</f>
        <v>194900.57142857142</v>
      </c>
      <c r="N121" s="84">
        <v>19</v>
      </c>
      <c r="O121" s="85"/>
      <c r="P121" s="32">
        <f t="shared" si="18"/>
        <v>-0.70126050420168085</v>
      </c>
      <c r="Q121" s="28">
        <f t="shared" si="30"/>
        <v>138900.57142857142</v>
      </c>
    </row>
    <row r="122" spans="1:17">
      <c r="A122" s="5" t="s">
        <v>119</v>
      </c>
      <c r="B122" s="4" t="s">
        <v>120</v>
      </c>
      <c r="C122" s="7">
        <v>850</v>
      </c>
      <c r="D122" s="20">
        <v>142477</v>
      </c>
      <c r="E122" s="24">
        <v>5000</v>
      </c>
      <c r="F122" s="35">
        <v>166</v>
      </c>
      <c r="G122" s="28">
        <f>SUM(D122,E122)</f>
        <v>147477</v>
      </c>
      <c r="H122" s="35">
        <f>5/7*F122</f>
        <v>118.57142857142857</v>
      </c>
      <c r="I122" s="28">
        <f t="shared" si="31"/>
        <v>147477</v>
      </c>
      <c r="J122" s="84">
        <v>170</v>
      </c>
      <c r="K122" s="85"/>
      <c r="L122" s="40">
        <f t="shared" si="27"/>
        <v>51.428571428571431</v>
      </c>
      <c r="M122" s="28">
        <f>C122*L122+(D122+E122)</f>
        <v>191191.28571428571</v>
      </c>
      <c r="N122" s="84">
        <v>110</v>
      </c>
      <c r="O122" s="85"/>
      <c r="P122" s="32">
        <f t="shared" si="18"/>
        <v>-8.5714285714285694</v>
      </c>
      <c r="Q122" s="28">
        <f t="shared" si="30"/>
        <v>135191.28571428571</v>
      </c>
    </row>
    <row r="123" spans="1:17">
      <c r="A123" s="5" t="s">
        <v>121</v>
      </c>
      <c r="B123" s="4" t="s">
        <v>116</v>
      </c>
      <c r="C123" s="7">
        <v>16000</v>
      </c>
      <c r="D123" s="20">
        <v>142477</v>
      </c>
      <c r="E123" s="24">
        <v>5000</v>
      </c>
      <c r="F123" s="37">
        <v>8</v>
      </c>
      <c r="G123" s="28">
        <f>SUM(D123,E123)</f>
        <v>147477</v>
      </c>
      <c r="H123" s="35">
        <f>5/7*F123</f>
        <v>5.7142857142857144</v>
      </c>
      <c r="I123" s="28">
        <f t="shared" si="31"/>
        <v>147477</v>
      </c>
      <c r="J123" s="84">
        <v>10</v>
      </c>
      <c r="K123" s="85"/>
      <c r="L123" s="40">
        <f t="shared" si="27"/>
        <v>4.2857142857142856</v>
      </c>
      <c r="M123" s="28">
        <f>C123*L123+(D123+E123)</f>
        <v>216048.42857142858</v>
      </c>
      <c r="N123" s="84">
        <v>5</v>
      </c>
      <c r="O123" s="85"/>
      <c r="P123" s="32">
        <f t="shared" si="18"/>
        <v>-0.71428571428571441</v>
      </c>
      <c r="Q123" s="28">
        <f t="shared" si="30"/>
        <v>131048.42857142857</v>
      </c>
    </row>
    <row r="124" spans="1:17">
      <c r="A124" s="5" t="s">
        <v>122</v>
      </c>
      <c r="B124" s="4" t="s">
        <v>14</v>
      </c>
      <c r="C124" s="7">
        <v>1450</v>
      </c>
      <c r="D124" s="20">
        <v>142477</v>
      </c>
      <c r="E124" s="24">
        <v>5000</v>
      </c>
      <c r="F124" s="37">
        <v>97</v>
      </c>
      <c r="G124" s="28">
        <f>SUM(D124,E124)</f>
        <v>147477</v>
      </c>
      <c r="H124" s="35">
        <f>5/7*F124</f>
        <v>69.285714285714292</v>
      </c>
      <c r="I124" s="28">
        <f t="shared" si="31"/>
        <v>147477</v>
      </c>
      <c r="J124" s="84">
        <v>100</v>
      </c>
      <c r="K124" s="85"/>
      <c r="L124" s="40">
        <f t="shared" si="27"/>
        <v>30.714285714285708</v>
      </c>
      <c r="M124" s="28">
        <f>C124*L124+(D124+E124)</f>
        <v>192012.71428571426</v>
      </c>
      <c r="N124" s="84">
        <v>60</v>
      </c>
      <c r="O124" s="85"/>
      <c r="P124" s="32">
        <f t="shared" si="18"/>
        <v>-9.2857142857142918</v>
      </c>
      <c r="Q124" s="28">
        <f t="shared" si="30"/>
        <v>129012.71428571428</v>
      </c>
    </row>
  </sheetData>
  <mergeCells count="248">
    <mergeCell ref="A4:Q4"/>
    <mergeCell ref="B63:C63"/>
    <mergeCell ref="D63:D64"/>
    <mergeCell ref="E63:E64"/>
    <mergeCell ref="F63:F64"/>
    <mergeCell ref="G63:G64"/>
    <mergeCell ref="H63:H64"/>
    <mergeCell ref="I63:I64"/>
    <mergeCell ref="J63:K64"/>
    <mergeCell ref="L63:L64"/>
    <mergeCell ref="M63:M64"/>
    <mergeCell ref="N63:O64"/>
    <mergeCell ref="P63:P64"/>
    <mergeCell ref="Q63:Q64"/>
    <mergeCell ref="A8:A9"/>
    <mergeCell ref="A63:A64"/>
    <mergeCell ref="A60:Q60"/>
    <mergeCell ref="J57:K57"/>
    <mergeCell ref="N57:O57"/>
    <mergeCell ref="J58:K58"/>
    <mergeCell ref="N58:O58"/>
    <mergeCell ref="J59:K59"/>
    <mergeCell ref="N59:O59"/>
    <mergeCell ref="J54:K54"/>
    <mergeCell ref="J123:K123"/>
    <mergeCell ref="N123:O123"/>
    <mergeCell ref="J124:K124"/>
    <mergeCell ref="N124:O124"/>
    <mergeCell ref="J120:K120"/>
    <mergeCell ref="N120:O120"/>
    <mergeCell ref="J121:K121"/>
    <mergeCell ref="N121:O121"/>
    <mergeCell ref="J122:K122"/>
    <mergeCell ref="N122:O122"/>
    <mergeCell ref="J117:K117"/>
    <mergeCell ref="N117:O117"/>
    <mergeCell ref="J118:K118"/>
    <mergeCell ref="N118:O118"/>
    <mergeCell ref="J119:K119"/>
    <mergeCell ref="N119:O119"/>
    <mergeCell ref="J114:K114"/>
    <mergeCell ref="N114:O114"/>
    <mergeCell ref="J115:K115"/>
    <mergeCell ref="N115:O115"/>
    <mergeCell ref="J116:K116"/>
    <mergeCell ref="N116:O116"/>
    <mergeCell ref="J111:K111"/>
    <mergeCell ref="N111:O111"/>
    <mergeCell ref="J112:K112"/>
    <mergeCell ref="N112:O112"/>
    <mergeCell ref="J113:K113"/>
    <mergeCell ref="N113:O113"/>
    <mergeCell ref="J108:K108"/>
    <mergeCell ref="N108:O108"/>
    <mergeCell ref="J109:K109"/>
    <mergeCell ref="N109:O109"/>
    <mergeCell ref="J110:K110"/>
    <mergeCell ref="N110:O110"/>
    <mergeCell ref="J104:K104"/>
    <mergeCell ref="N104:O104"/>
    <mergeCell ref="J106:K106"/>
    <mergeCell ref="N106:O106"/>
    <mergeCell ref="J107:K107"/>
    <mergeCell ref="N107:O107"/>
    <mergeCell ref="J101:K101"/>
    <mergeCell ref="N101:O101"/>
    <mergeCell ref="J102:K102"/>
    <mergeCell ref="N102:O102"/>
    <mergeCell ref="J103:K103"/>
    <mergeCell ref="N103:O103"/>
    <mergeCell ref="J98:K98"/>
    <mergeCell ref="N98:O98"/>
    <mergeCell ref="J99:K99"/>
    <mergeCell ref="N99:O99"/>
    <mergeCell ref="J100:K100"/>
    <mergeCell ref="N100:O100"/>
    <mergeCell ref="J95:K95"/>
    <mergeCell ref="N95:O95"/>
    <mergeCell ref="J96:K96"/>
    <mergeCell ref="N96:O96"/>
    <mergeCell ref="J97:K97"/>
    <mergeCell ref="N97:O97"/>
    <mergeCell ref="J92:K92"/>
    <mergeCell ref="N92:O92"/>
    <mergeCell ref="J93:K93"/>
    <mergeCell ref="N93:O93"/>
    <mergeCell ref="J94:K94"/>
    <mergeCell ref="N94:O94"/>
    <mergeCell ref="J89:K89"/>
    <mergeCell ref="N89:O89"/>
    <mergeCell ref="J90:K90"/>
    <mergeCell ref="N90:O90"/>
    <mergeCell ref="J91:K91"/>
    <mergeCell ref="N91:O91"/>
    <mergeCell ref="J86:K86"/>
    <mergeCell ref="N86:O86"/>
    <mergeCell ref="J87:K87"/>
    <mergeCell ref="N87:O87"/>
    <mergeCell ref="J88:K88"/>
    <mergeCell ref="N88:O88"/>
    <mergeCell ref="J83:K83"/>
    <mergeCell ref="N83:O83"/>
    <mergeCell ref="J84:K84"/>
    <mergeCell ref="N84:O84"/>
    <mergeCell ref="J85:K85"/>
    <mergeCell ref="N85:O85"/>
    <mergeCell ref="J80:K80"/>
    <mergeCell ref="N80:O80"/>
    <mergeCell ref="J81:K81"/>
    <mergeCell ref="N81:O81"/>
    <mergeCell ref="J82:K82"/>
    <mergeCell ref="N82:O82"/>
    <mergeCell ref="J77:K77"/>
    <mergeCell ref="N77:O77"/>
    <mergeCell ref="J78:K78"/>
    <mergeCell ref="N78:O78"/>
    <mergeCell ref="J79:K79"/>
    <mergeCell ref="N79:O79"/>
    <mergeCell ref="J74:K74"/>
    <mergeCell ref="N74:O74"/>
    <mergeCell ref="J75:K75"/>
    <mergeCell ref="N75:O75"/>
    <mergeCell ref="J76:K76"/>
    <mergeCell ref="N76:O76"/>
    <mergeCell ref="J71:K71"/>
    <mergeCell ref="N71:O71"/>
    <mergeCell ref="J72:K72"/>
    <mergeCell ref="N72:O72"/>
    <mergeCell ref="J73:K73"/>
    <mergeCell ref="N73:O73"/>
    <mergeCell ref="J68:K68"/>
    <mergeCell ref="N68:O68"/>
    <mergeCell ref="J69:K69"/>
    <mergeCell ref="N69:O69"/>
    <mergeCell ref="J70:K70"/>
    <mergeCell ref="N70:O70"/>
    <mergeCell ref="J65:K65"/>
    <mergeCell ref="N65:O65"/>
    <mergeCell ref="J66:K66"/>
    <mergeCell ref="N66:O66"/>
    <mergeCell ref="J67:K67"/>
    <mergeCell ref="N67:O67"/>
    <mergeCell ref="N54:O54"/>
    <mergeCell ref="J55:K55"/>
    <mergeCell ref="N55:O55"/>
    <mergeCell ref="J56:K56"/>
    <mergeCell ref="N56:O56"/>
    <mergeCell ref="J51:K51"/>
    <mergeCell ref="N51:O51"/>
    <mergeCell ref="J52:K52"/>
    <mergeCell ref="N52:O52"/>
    <mergeCell ref="J53:K53"/>
    <mergeCell ref="N53:O53"/>
    <mergeCell ref="J48:K48"/>
    <mergeCell ref="N48:O48"/>
    <mergeCell ref="J49:K49"/>
    <mergeCell ref="N49:O49"/>
    <mergeCell ref="J50:K50"/>
    <mergeCell ref="N50:O50"/>
    <mergeCell ref="J45:K45"/>
    <mergeCell ref="N45:O45"/>
    <mergeCell ref="J46:K46"/>
    <mergeCell ref="N46:O46"/>
    <mergeCell ref="J47:K47"/>
    <mergeCell ref="N47:O47"/>
    <mergeCell ref="J42:K42"/>
    <mergeCell ref="N42:O42"/>
    <mergeCell ref="J43:K43"/>
    <mergeCell ref="N43:O43"/>
    <mergeCell ref="J44:K44"/>
    <mergeCell ref="N44:O44"/>
    <mergeCell ref="J39:K39"/>
    <mergeCell ref="N39:O39"/>
    <mergeCell ref="J40:K40"/>
    <mergeCell ref="N40:O40"/>
    <mergeCell ref="J41:K41"/>
    <mergeCell ref="N41:O41"/>
    <mergeCell ref="J36:K36"/>
    <mergeCell ref="N36:O36"/>
    <mergeCell ref="J37:K37"/>
    <mergeCell ref="N37:O37"/>
    <mergeCell ref="J38:K38"/>
    <mergeCell ref="N38:O38"/>
    <mergeCell ref="J33:K33"/>
    <mergeCell ref="N33:O33"/>
    <mergeCell ref="J34:K34"/>
    <mergeCell ref="N34:O34"/>
    <mergeCell ref="J35:K35"/>
    <mergeCell ref="N35:O35"/>
    <mergeCell ref="J30:K30"/>
    <mergeCell ref="N30:O30"/>
    <mergeCell ref="J31:K31"/>
    <mergeCell ref="N31:O31"/>
    <mergeCell ref="J32:K32"/>
    <mergeCell ref="N32:O32"/>
    <mergeCell ref="J27:K27"/>
    <mergeCell ref="N27:O27"/>
    <mergeCell ref="J28:K28"/>
    <mergeCell ref="N28:O28"/>
    <mergeCell ref="J29:K29"/>
    <mergeCell ref="N29:O29"/>
    <mergeCell ref="J24:K24"/>
    <mergeCell ref="N24:O24"/>
    <mergeCell ref="J25:K25"/>
    <mergeCell ref="N25:O25"/>
    <mergeCell ref="J26:K26"/>
    <mergeCell ref="N26:O26"/>
    <mergeCell ref="J21:K21"/>
    <mergeCell ref="N21:O21"/>
    <mergeCell ref="J22:K22"/>
    <mergeCell ref="N22:O22"/>
    <mergeCell ref="J23:K23"/>
    <mergeCell ref="N23:O23"/>
    <mergeCell ref="J18:K18"/>
    <mergeCell ref="N18:O18"/>
    <mergeCell ref="J19:K19"/>
    <mergeCell ref="N19:O19"/>
    <mergeCell ref="J20:K20"/>
    <mergeCell ref="N20:O20"/>
    <mergeCell ref="J15:K15"/>
    <mergeCell ref="N15:O15"/>
    <mergeCell ref="J16:K16"/>
    <mergeCell ref="N16:O16"/>
    <mergeCell ref="J17:K17"/>
    <mergeCell ref="N17:O17"/>
    <mergeCell ref="J12:K12"/>
    <mergeCell ref="N12:O12"/>
    <mergeCell ref="J13:K13"/>
    <mergeCell ref="N13:O13"/>
    <mergeCell ref="J14:K14"/>
    <mergeCell ref="N14:O14"/>
    <mergeCell ref="J10:K10"/>
    <mergeCell ref="N10:O10"/>
    <mergeCell ref="J11:K11"/>
    <mergeCell ref="N11:O11"/>
    <mergeCell ref="Q8:Q9"/>
    <mergeCell ref="P8:P9"/>
    <mergeCell ref="I8:I9"/>
    <mergeCell ref="J8:K9"/>
    <mergeCell ref="L8:L9"/>
    <mergeCell ref="M8:M9"/>
    <mergeCell ref="N8:O9"/>
    <mergeCell ref="B8:C8"/>
    <mergeCell ref="D8:D9"/>
    <mergeCell ref="E8:E9"/>
    <mergeCell ref="F8:F9"/>
    <mergeCell ref="G8:G9"/>
    <mergeCell ref="H8:H9"/>
  </mergeCells>
  <printOptions horizontalCentered="1"/>
  <pageMargins left="0" right="0" top="0" bottom="0" header="0" footer="0"/>
  <pageSetup paperSize="9" scale="53" orientation="landscape" horizontalDpi="4294967293" verticalDpi="4294967293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sistem upah 7 jam kerja</vt:lpstr>
      <vt:lpstr>sistem upah 5 jam kerja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bia</cp:lastModifiedBy>
  <cp:lastPrinted>2021-12-29T06:40:51Z</cp:lastPrinted>
  <dcterms:created xsi:type="dcterms:W3CDTF">2020-04-22T07:26:51Z</dcterms:created>
  <dcterms:modified xsi:type="dcterms:W3CDTF">2022-01-28T02:13:36Z</dcterms:modified>
</cp:coreProperties>
</file>